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5500" windowHeight="13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<sst xmlns="http://schemas.openxmlformats.org/spreadsheetml/2006/main" count="109" uniqueCount="67">
  <si>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</si>
  <si>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</si>
  <si>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</si>
  <si>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</si>
  <si>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</si>
  <si>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</si>
  <si>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</si>
  <si>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</si>
  <si>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</si>
  <si>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</si>
  <si>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</si>
  <si>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</si>
  <si>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</si>
  <si>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</si>
  <si>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</si>
  <si>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</si>
  <si>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</si>
  <si>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</si>
  <si>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</si>
  <si>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</si>
  <si>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</si>
  <si>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</si>
  <si>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</si>
  <si>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</si>
  <si>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</si>
  <si>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</si>
  <si>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 in 11</t>
  </si>
  <si>
    <t>1 in 12</t>
  </si>
  <si>
    <t>2 in 11</t>
  </si>
  <si>
    <t>3 in 11</t>
  </si>
  <si>
    <t>3 in 12</t>
  </si>
  <si>
    <t>0 in 11</t>
  </si>
  <si>
    <t>0 in 12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</si>
  <si>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</si>
  <si>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</si>
  <si>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</si>
  <si>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</si>
  <si>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</si>
  <si>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</si>
  <si>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</si>
  <si>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</si>
  <si>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</si>
  <si>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</si>
  <si>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</si>
  <si>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</si>
  <si>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</si>
  <si>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</si>
  <si>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</si>
  <si>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</si>
  <si>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</si>
  <si>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Column</t>
  </si>
  <si>
    <t>Count</t>
  </si>
  <si>
    <t>R</t>
  </si>
  <si>
    <t>S</t>
  </si>
  <si>
    <t>T</t>
  </si>
  <si>
    <t>Product</t>
  </si>
  <si>
    <t>Result</t>
  </si>
  <si>
    <t>(+)</t>
  </si>
  <si>
    <t>dice</t>
  </si>
  <si>
    <t>|/\|</t>
  </si>
  <si>
    <t>\|/</t>
  </si>
  <si>
    <t>X</t>
  </si>
  <si>
    <t>(X)</t>
  </si>
  <si>
    <t>/--&gt;</t>
  </si>
  <si>
    <t>Valid</t>
  </si>
  <si>
    <t>Letter</t>
  </si>
  <si>
    <t>ignore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</si>
</sst>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%"/>
    <numFmt numFmtId="165" formatCode="0.0000000000000000%"/>
    <numFmt numFmtId="166" formatCode="0.00000000000000000%"/>
    <numFmt numFmtId="167" formatCode="0.0000%"/>
    <numFmt numFmtId="168" formatCode="0.000000000000"/>
    <numFmt numFmtId="169" formatCode="0.000000"/>
    <numFmt numFmtId="170" formatCode="0.00000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9"/>
  <sheetViews>
    <sheetView tabSelected="1" workbookViewId="0" topLeftCell="A31">
      <selection activeCell="U45" sqref="U45:V56"/>
    </sheetView>
  </sheetViews>
  <sheetFormatPr defaultColWidth="9.140625" defaultRowHeight="12.75"/>
  <cols>
    <col min="1" max="1" width="8.00390625" style="0" customWidth="1"/>
    <col min="2" max="2" width="9.28125" style="0" customWidth="1"/>
    <col min="4" max="4" width="11.140625" style="0" customWidth="1"/>
    <col min="5" max="5" width="10.8515625" style="0" customWidth="1"/>
    <col min="6" max="6" width="10.421875" style="0" customWidth="1"/>
    <col min="7" max="7" width="10.8515625" style="0" customWidth="1"/>
    <col min="8" max="8" width="10.00390625" style="0" customWidth="1"/>
    <col min="9" max="9" width="10.7109375" style="0" customWidth="1"/>
    <col min="10" max="11" width="9.28125" style="0" bestFit="1" customWidth="1"/>
    <col min="12" max="12" width="10.421875" style="0" customWidth="1"/>
    <col min="13" max="13" width="10.57421875" style="0" customWidth="1"/>
    <col min="14" max="15" width="11.7109375" style="0" customWidth="1"/>
    <col min="16" max="16" width="11.57421875" style="0" customWidth="1"/>
    <col min="17" max="17" width="13.8515625" style="0" customWidth="1"/>
    <col min="18" max="18" width="8.28125" style="0" customWidth="1"/>
    <col min="19" max="19" width="13.57421875" style="0" customWidth="1"/>
    <col min="20" max="20" width="5.421875" style="0" customWidth="1"/>
    <col min="21" max="21" width="12.140625" style="0" customWidth="1"/>
    <col min="22" max="22" width="9.8515625" style="0" customWidth="1"/>
    <col min="23" max="23" width="11.140625" style="0" customWidth="1"/>
    <col min="24" max="24" width="10.28125" style="0" customWidth="1"/>
    <col min="25" max="26" width="11.57421875" style="0" customWidth="1"/>
  </cols>
  <sheetData>
    <row r="2" spans="1:23" ht="12.75">
      <c r="A2" s="25"/>
      <c r="B2" s="26"/>
      <c r="C2" s="26"/>
      <c r="D2" s="27" t="s">
        <v>31</v>
      </c>
      <c r="E2" s="28" t="s">
        <v>26</v>
      </c>
      <c r="F2" s="28" t="s">
        <v>28</v>
      </c>
      <c r="G2" s="28" t="s">
        <v>29</v>
      </c>
      <c r="H2" s="29" t="s">
        <v>66</v>
      </c>
      <c r="I2" s="26"/>
      <c r="J2" s="27" t="s">
        <v>32</v>
      </c>
      <c r="K2" s="28" t="s">
        <v>27</v>
      </c>
      <c r="L2" s="28" t="s">
        <v>28</v>
      </c>
      <c r="M2" s="28" t="s">
        <v>30</v>
      </c>
      <c r="N2" s="30" t="s">
        <v>66</v>
      </c>
      <c r="O2" s="1"/>
      <c r="P2" s="7"/>
      <c r="Q2" s="7"/>
      <c r="R2" s="7"/>
      <c r="S2" s="7"/>
      <c r="T2" s="7"/>
      <c r="U2" s="7"/>
      <c r="V2" s="7"/>
      <c r="W2" s="7"/>
    </row>
    <row r="3" spans="1:23" ht="12.75">
      <c r="A3" s="23"/>
      <c r="B3" s="31"/>
      <c r="C3" s="31"/>
      <c r="D3" s="32">
        <v>0</v>
      </c>
      <c r="E3" s="33">
        <v>1</v>
      </c>
      <c r="F3" s="33">
        <v>2</v>
      </c>
      <c r="G3" s="33">
        <v>3</v>
      </c>
      <c r="H3" s="34">
        <v>99</v>
      </c>
      <c r="I3" s="33"/>
      <c r="J3" s="32">
        <v>0</v>
      </c>
      <c r="K3" s="33">
        <v>1</v>
      </c>
      <c r="L3" s="33">
        <v>2</v>
      </c>
      <c r="M3" s="33">
        <v>3</v>
      </c>
      <c r="N3" s="35">
        <v>99</v>
      </c>
      <c r="O3" s="8"/>
      <c r="P3" s="8"/>
      <c r="Q3" s="8"/>
      <c r="R3" s="1"/>
      <c r="S3" s="1"/>
      <c r="T3" s="1"/>
      <c r="U3" s="1"/>
      <c r="V3" s="1"/>
      <c r="W3" s="1"/>
    </row>
    <row r="4" spans="1:23" ht="12.75">
      <c r="A4" s="37" t="s">
        <v>0</v>
      </c>
      <c r="B4" s="17">
        <v>132</v>
      </c>
      <c r="C4" s="36">
        <f>B4/1868</f>
        <v>0.07066381156316917</v>
      </c>
      <c r="D4" s="3">
        <f aca="true" t="shared" si="0" ref="D4:D29">BINOMDIST(0,11,C4,FALSE)</f>
        <v>0.44658212756972804</v>
      </c>
      <c r="E4" s="4">
        <f aca="true" t="shared" si="1" ref="E4:E29">BINOMDIST(1,11,C4,FALSE)</f>
        <v>0.3735237610779063</v>
      </c>
      <c r="F4" s="4">
        <f aca="true" t="shared" si="2" ref="F4:F29">BINOMDIST(2,11,C4,FALSE)</f>
        <v>0.1420078815157939</v>
      </c>
      <c r="G4" s="4">
        <f aca="true" t="shared" si="3" ref="G4:G29">BINOMDIST(3,11,C4,FALSE)</f>
        <v>0.032393502926413825</v>
      </c>
      <c r="H4" s="2">
        <v>1</v>
      </c>
      <c r="J4" s="3">
        <f aca="true" t="shared" si="4" ref="J4:J29">BINOMDIST(0,12,C4,FALSE)</f>
        <v>0.4150249322596616</v>
      </c>
      <c r="K4" s="4">
        <f aca="true" t="shared" si="5" ref="K4:K29">BINOMDIST(1,12,C4,FALSE)</f>
        <v>0.3786863437207973</v>
      </c>
      <c r="L4" s="4">
        <f aca="true" t="shared" si="6" ref="L4:L29">BINOMDIST(2,12,C4,FALSE)</f>
        <v>0.1583676760030524</v>
      </c>
      <c r="M4" s="4">
        <f aca="true" t="shared" si="7" ref="M4:M29">BINOMDIST(3,12,C4,FALSE)</f>
        <v>0.04013927271966766</v>
      </c>
      <c r="N4" s="2">
        <v>1</v>
      </c>
      <c r="R4" s="10"/>
      <c r="S4" s="10"/>
      <c r="T4" s="10"/>
      <c r="U4" s="4"/>
      <c r="V4" s="4"/>
      <c r="W4" s="4"/>
    </row>
    <row r="5" spans="1:23" ht="12.75">
      <c r="A5" s="37" t="s">
        <v>1</v>
      </c>
      <c r="B5" s="17">
        <v>23</v>
      </c>
      <c r="C5" s="36">
        <f aca="true" t="shared" si="8" ref="C5:C29">B5/1868</f>
        <v>0.012312633832976445</v>
      </c>
      <c r="D5" s="3">
        <f t="shared" si="0"/>
        <v>0.8725985452346602</v>
      </c>
      <c r="E5" s="4">
        <f t="shared" si="1"/>
        <v>0.11965714468529483</v>
      </c>
      <c r="F5" s="4">
        <f t="shared" si="2"/>
        <v>0.007458304411278535</v>
      </c>
      <c r="G5" s="4">
        <f t="shared" si="3"/>
        <v>0.00027892845765757114</v>
      </c>
      <c r="H5" s="2">
        <v>1</v>
      </c>
      <c r="J5" s="3">
        <f t="shared" si="4"/>
        <v>0.8618545588639979</v>
      </c>
      <c r="K5" s="4">
        <f t="shared" si="5"/>
        <v>0.1289278364479476</v>
      </c>
      <c r="L5" s="4">
        <f t="shared" si="6"/>
        <v>0.008839767648057108</v>
      </c>
      <c r="M5" s="4">
        <f t="shared" si="7"/>
        <v>0.0003673254849237821</v>
      </c>
      <c r="N5" s="2">
        <v>1</v>
      </c>
      <c r="R5" s="10"/>
      <c r="S5" s="10"/>
      <c r="T5" s="10"/>
      <c r="U5" s="4"/>
      <c r="V5" s="4"/>
      <c r="W5" s="4"/>
    </row>
    <row r="6" spans="1:23" ht="12.75">
      <c r="A6" s="37" t="s">
        <v>2</v>
      </c>
      <c r="B6" s="17">
        <v>66</v>
      </c>
      <c r="C6" s="36">
        <f t="shared" si="8"/>
        <v>0.035331905781584586</v>
      </c>
      <c r="D6" s="3">
        <f t="shared" si="0"/>
        <v>0.6732200817477596</v>
      </c>
      <c r="E6" s="4">
        <f t="shared" si="1"/>
        <v>0.27123073215808746</v>
      </c>
      <c r="F6" s="4">
        <f t="shared" si="2"/>
        <v>0.04967044484582069</v>
      </c>
      <c r="G6" s="4">
        <f t="shared" si="3"/>
        <v>0.0054576848387749765</v>
      </c>
      <c r="H6" s="2">
        <v>1</v>
      </c>
      <c r="J6" s="3">
        <f t="shared" si="4"/>
        <v>0.6494339332491771</v>
      </c>
      <c r="K6" s="4">
        <f t="shared" si="5"/>
        <v>0.2854337819829902</v>
      </c>
      <c r="L6" s="4">
        <f t="shared" si="6"/>
        <v>0.05749859204207851</v>
      </c>
      <c r="M6" s="4">
        <f t="shared" si="7"/>
        <v>0.0070198059096877275</v>
      </c>
      <c r="N6" s="2">
        <v>1</v>
      </c>
      <c r="R6" s="10"/>
      <c r="S6" s="10"/>
      <c r="T6" s="10"/>
      <c r="U6" s="4"/>
      <c r="V6" s="4"/>
      <c r="W6" s="4"/>
    </row>
    <row r="7" spans="1:23" ht="12.75">
      <c r="A7" s="37" t="s">
        <v>3</v>
      </c>
      <c r="B7" s="17">
        <v>67</v>
      </c>
      <c r="C7" s="36">
        <f t="shared" si="8"/>
        <v>0.03586723768736617</v>
      </c>
      <c r="D7" s="3">
        <f t="shared" si="0"/>
        <v>0.6691219090025632</v>
      </c>
      <c r="E7" s="4">
        <f t="shared" si="1"/>
        <v>0.2738161282259241</v>
      </c>
      <c r="F7" s="4">
        <f t="shared" si="2"/>
        <v>0.050931928348520034</v>
      </c>
      <c r="G7" s="4">
        <f t="shared" si="3"/>
        <v>0.0056842407540547086</v>
      </c>
      <c r="H7" s="2">
        <v>1</v>
      </c>
      <c r="J7" s="3">
        <f t="shared" si="4"/>
        <v>0.645122354450544</v>
      </c>
      <c r="K7" s="4">
        <f t="shared" si="5"/>
        <v>0.28799465462422963</v>
      </c>
      <c r="L7" s="4">
        <f t="shared" si="6"/>
        <v>0.05892616892228131</v>
      </c>
      <c r="M7" s="4">
        <f t="shared" si="7"/>
        <v>0.0073071503198090864</v>
      </c>
      <c r="N7" s="2">
        <v>1</v>
      </c>
      <c r="R7" s="10"/>
      <c r="S7" s="10"/>
      <c r="T7" s="10"/>
      <c r="U7" s="4"/>
      <c r="V7" s="4"/>
      <c r="W7" s="4"/>
    </row>
    <row r="8" spans="1:23" ht="12.75">
      <c r="A8" s="37" t="s">
        <v>4</v>
      </c>
      <c r="B8" s="17">
        <v>212</v>
      </c>
      <c r="C8" s="36">
        <f t="shared" si="8"/>
        <v>0.11349036402569593</v>
      </c>
      <c r="D8" s="3">
        <f t="shared" si="0"/>
        <v>0.26577741073052746</v>
      </c>
      <c r="E8" s="4">
        <f t="shared" si="1"/>
        <v>0.37427108805772336</v>
      </c>
      <c r="F8" s="4">
        <f t="shared" si="2"/>
        <v>0.23956965781472633</v>
      </c>
      <c r="G8" s="4">
        <f t="shared" si="3"/>
        <v>0.09200863669696006</v>
      </c>
      <c r="H8" s="2">
        <v>1</v>
      </c>
      <c r="J8" s="3">
        <f t="shared" si="4"/>
        <v>0.23561423563691303</v>
      </c>
      <c r="K8" s="4">
        <f t="shared" si="5"/>
        <v>0.3619581011233736</v>
      </c>
      <c r="L8" s="4">
        <f t="shared" si="6"/>
        <v>0.2548569721677859</v>
      </c>
      <c r="M8" s="4">
        <f t="shared" si="7"/>
        <v>0.10875539069961875</v>
      </c>
      <c r="N8" s="2">
        <v>1</v>
      </c>
      <c r="R8" s="10"/>
      <c r="S8" s="10"/>
      <c r="T8" s="10"/>
      <c r="U8" s="4"/>
      <c r="V8" s="4"/>
      <c r="W8" s="4"/>
    </row>
    <row r="9" spans="1:23" ht="12.75">
      <c r="A9" s="37" t="s">
        <v>5</v>
      </c>
      <c r="B9" s="17">
        <v>50</v>
      </c>
      <c r="C9" s="36">
        <f t="shared" si="8"/>
        <v>0.02676659528907923</v>
      </c>
      <c r="D9" s="3">
        <f t="shared" si="0"/>
        <v>0.741971248984355</v>
      </c>
      <c r="E9" s="4">
        <f t="shared" si="1"/>
        <v>0.2244687496927366</v>
      </c>
      <c r="F9" s="4">
        <f t="shared" si="2"/>
        <v>0.03086753983673496</v>
      </c>
      <c r="G9" s="4">
        <f t="shared" si="3"/>
        <v>0.0025468267192025546</v>
      </c>
      <c r="H9" s="2">
        <v>1</v>
      </c>
      <c r="J9" s="3">
        <f t="shared" si="4"/>
        <v>0.722111204846658</v>
      </c>
      <c r="K9" s="4">
        <f t="shared" si="5"/>
        <v>0.2383205296523624</v>
      </c>
      <c r="L9" s="4">
        <f t="shared" si="6"/>
        <v>0.036049585068426655</v>
      </c>
      <c r="M9" s="4">
        <f t="shared" si="7"/>
        <v>0.003304875785517661</v>
      </c>
      <c r="N9" s="2">
        <v>1</v>
      </c>
      <c r="R9" s="10"/>
      <c r="S9" s="10"/>
      <c r="T9" s="10"/>
      <c r="U9" s="4"/>
      <c r="V9" s="4"/>
      <c r="W9" s="4"/>
    </row>
    <row r="10" spans="1:23" ht="12.75">
      <c r="A10" s="37" t="s">
        <v>6</v>
      </c>
      <c r="B10" s="17">
        <v>31</v>
      </c>
      <c r="C10" s="36">
        <f t="shared" si="8"/>
        <v>0.016595289079229122</v>
      </c>
      <c r="D10" s="3">
        <f t="shared" si="0"/>
        <v>0.8318693603412515</v>
      </c>
      <c r="E10" s="4">
        <f t="shared" si="1"/>
        <v>0.15441886329687896</v>
      </c>
      <c r="F10" s="4">
        <f t="shared" si="2"/>
        <v>0.013029354279268499</v>
      </c>
      <c r="G10" s="4">
        <f t="shared" si="3"/>
        <v>0.000659624359266178</v>
      </c>
      <c r="H10" s="2">
        <v>1</v>
      </c>
      <c r="J10" s="3">
        <f t="shared" si="4"/>
        <v>0.818064247830235</v>
      </c>
      <c r="K10" s="4">
        <f t="shared" si="5"/>
        <v>0.16566135013219777</v>
      </c>
      <c r="L10" s="4">
        <f t="shared" si="6"/>
        <v>0.015375754054186017</v>
      </c>
      <c r="M10" s="4">
        <f t="shared" si="7"/>
        <v>0.000864903603120606</v>
      </c>
      <c r="N10" s="2">
        <v>1</v>
      </c>
      <c r="R10" s="10"/>
      <c r="S10" s="10"/>
      <c r="T10" s="10"/>
      <c r="U10" s="4"/>
      <c r="V10" s="4"/>
      <c r="W10" s="4"/>
    </row>
    <row r="11" spans="1:23" ht="12.75">
      <c r="A11" s="37" t="s">
        <v>7</v>
      </c>
      <c r="B11" s="17">
        <v>69</v>
      </c>
      <c r="C11" s="36">
        <f t="shared" si="8"/>
        <v>0.03693790149892934</v>
      </c>
      <c r="D11" s="3">
        <f t="shared" si="0"/>
        <v>0.6609935261379803</v>
      </c>
      <c r="E11" s="4">
        <f t="shared" si="1"/>
        <v>0.27887386678083775</v>
      </c>
      <c r="F11" s="4">
        <f t="shared" si="2"/>
        <v>0.05348053587514674</v>
      </c>
      <c r="G11" s="4">
        <f t="shared" si="3"/>
        <v>0.0061536803369401805</v>
      </c>
      <c r="H11" s="2">
        <v>1</v>
      </c>
      <c r="J11" s="3">
        <f t="shared" si="4"/>
        <v>0.6365778123780657</v>
      </c>
      <c r="K11" s="4">
        <f t="shared" si="5"/>
        <v>0.2929885651189763</v>
      </c>
      <c r="L11" s="4">
        <f t="shared" si="6"/>
        <v>0.06180609253065675</v>
      </c>
      <c r="M11" s="4">
        <f t="shared" si="7"/>
        <v>0.007901835065064516</v>
      </c>
      <c r="N11" s="2">
        <v>1</v>
      </c>
      <c r="R11" s="10"/>
      <c r="S11" s="10"/>
      <c r="T11" s="10"/>
      <c r="U11" s="4"/>
      <c r="V11" s="4"/>
      <c r="W11" s="4"/>
    </row>
    <row r="12" spans="1:23" ht="12.75">
      <c r="A12" s="37" t="s">
        <v>8</v>
      </c>
      <c r="B12" s="17">
        <v>146</v>
      </c>
      <c r="C12" s="36">
        <f t="shared" si="8"/>
        <v>0.07815845824411134</v>
      </c>
      <c r="D12" s="3">
        <f t="shared" si="0"/>
        <v>0.4085253657248405</v>
      </c>
      <c r="E12" s="4">
        <f t="shared" si="1"/>
        <v>0.3810056546771742</v>
      </c>
      <c r="F12" s="4">
        <f t="shared" si="2"/>
        <v>0.16151807660530612</v>
      </c>
      <c r="G12" s="4">
        <f t="shared" si="3"/>
        <v>0.04108299509472945</v>
      </c>
      <c r="H12" s="2">
        <v>1</v>
      </c>
      <c r="J12" s="3">
        <f t="shared" si="4"/>
        <v>0.3765956529861752</v>
      </c>
      <c r="K12" s="4">
        <f t="shared" si="5"/>
        <v>0.3831565528639832</v>
      </c>
      <c r="L12" s="4">
        <f t="shared" si="6"/>
        <v>0.17867288731113734</v>
      </c>
      <c r="M12" s="4">
        <f t="shared" si="7"/>
        <v>0.05049601538410001</v>
      </c>
      <c r="N12" s="2">
        <v>1</v>
      </c>
      <c r="R12" s="10"/>
      <c r="S12" s="10"/>
      <c r="T12" s="10"/>
      <c r="U12" s="4"/>
      <c r="V12" s="4"/>
      <c r="W12" s="4"/>
    </row>
    <row r="13" spans="1:23" ht="12.75">
      <c r="A13" s="37" t="s">
        <v>9</v>
      </c>
      <c r="B13" s="17">
        <v>1</v>
      </c>
      <c r="C13" s="36">
        <f t="shared" si="8"/>
        <v>0.0005353319057815846</v>
      </c>
      <c r="D13" s="3">
        <f t="shared" si="0"/>
        <v>0.9941270856636327</v>
      </c>
      <c r="E13" s="4">
        <f t="shared" si="1"/>
        <v>0.005857202968559162</v>
      </c>
      <c r="F13" s="4">
        <f t="shared" si="2"/>
        <v>1.5686135427314303E-05</v>
      </c>
      <c r="G13" s="4">
        <f t="shared" si="3"/>
        <v>2.5205359551121033E-08</v>
      </c>
      <c r="H13" s="2">
        <v>1</v>
      </c>
      <c r="J13" s="3">
        <f t="shared" si="4"/>
        <v>0.9935948977162753</v>
      </c>
      <c r="K13" s="4">
        <f t="shared" si="5"/>
        <v>0.006386255368288859</v>
      </c>
      <c r="L13" s="4">
        <f t="shared" si="6"/>
        <v>1.881328576624998E-05</v>
      </c>
      <c r="M13" s="4">
        <f t="shared" si="7"/>
        <v>3.358915509060883E-08</v>
      </c>
      <c r="N13" s="2">
        <v>1</v>
      </c>
      <c r="R13" s="10"/>
      <c r="S13" s="10"/>
      <c r="T13" s="10"/>
      <c r="U13" s="4"/>
      <c r="V13" s="4"/>
      <c r="W13" s="4"/>
    </row>
    <row r="14" spans="1:23" ht="12.75">
      <c r="A14" s="37" t="s">
        <v>10</v>
      </c>
      <c r="B14" s="17">
        <v>8</v>
      </c>
      <c r="C14" s="36">
        <f t="shared" si="8"/>
        <v>0.004282655246252677</v>
      </c>
      <c r="D14" s="3">
        <f t="shared" si="0"/>
        <v>0.9538867045715214</v>
      </c>
      <c r="E14" s="4">
        <f t="shared" si="1"/>
        <v>0.04513012365714724</v>
      </c>
      <c r="F14" s="4">
        <f t="shared" si="2"/>
        <v>0.0009705402937020913</v>
      </c>
      <c r="G14" s="4">
        <f t="shared" si="3"/>
        <v>1.2523100563897952E-05</v>
      </c>
      <c r="H14" s="2">
        <v>1</v>
      </c>
      <c r="J14" s="3">
        <f t="shared" si="4"/>
        <v>0.9498015366718574</v>
      </c>
      <c r="K14" s="4">
        <f t="shared" si="5"/>
        <v>0.04902201479596683</v>
      </c>
      <c r="L14" s="4">
        <f t="shared" si="6"/>
        <v>0.001159660565065882</v>
      </c>
      <c r="M14" s="4">
        <f t="shared" si="7"/>
        <v>1.66259579220915E-05</v>
      </c>
      <c r="N14" s="2">
        <v>1</v>
      </c>
      <c r="R14" s="10"/>
      <c r="S14" s="10"/>
      <c r="T14" s="10"/>
      <c r="U14" s="4"/>
      <c r="V14" s="4"/>
      <c r="W14" s="4"/>
    </row>
    <row r="15" spans="1:23" ht="12.75">
      <c r="A15" s="37" t="s">
        <v>11</v>
      </c>
      <c r="B15" s="17">
        <v>84</v>
      </c>
      <c r="C15" s="36">
        <f t="shared" si="8"/>
        <v>0.044967880085653104</v>
      </c>
      <c r="D15" s="3">
        <f t="shared" si="0"/>
        <v>0.6028340290763011</v>
      </c>
      <c r="E15" s="4">
        <f t="shared" si="1"/>
        <v>0.31223018097898103</v>
      </c>
      <c r="F15" s="4">
        <f t="shared" si="2"/>
        <v>0.07350710538742825</v>
      </c>
      <c r="G15" s="4">
        <f t="shared" si="3"/>
        <v>0.010383290671318345</v>
      </c>
      <c r="H15" s="2">
        <v>1</v>
      </c>
      <c r="J15" s="3">
        <f t="shared" si="4"/>
        <v>0.5757258607452469</v>
      </c>
      <c r="K15" s="4">
        <f t="shared" si="5"/>
        <v>0.3252980199726506</v>
      </c>
      <c r="L15" s="4">
        <f t="shared" si="6"/>
        <v>0.0842419760243075</v>
      </c>
      <c r="M15" s="4">
        <f t="shared" si="7"/>
        <v>0.01322183480202136</v>
      </c>
      <c r="N15" s="2">
        <v>1</v>
      </c>
      <c r="R15" s="10"/>
      <c r="S15" s="10"/>
      <c r="T15" s="10"/>
      <c r="U15" s="4"/>
      <c r="V15" s="4"/>
      <c r="W15" s="4"/>
    </row>
    <row r="16" spans="1:23" ht="12.75">
      <c r="A16" s="37" t="s">
        <v>12</v>
      </c>
      <c r="B16" s="17">
        <v>57</v>
      </c>
      <c r="C16" s="36">
        <f t="shared" si="8"/>
        <v>0.030513918629550323</v>
      </c>
      <c r="D16" s="3">
        <f t="shared" si="0"/>
        <v>0.7111436928434406</v>
      </c>
      <c r="E16" s="4">
        <f t="shared" si="1"/>
        <v>0.24621043369013657</v>
      </c>
      <c r="F16" s="4">
        <f t="shared" si="2"/>
        <v>0.03874653429137987</v>
      </c>
      <c r="G16" s="4">
        <f t="shared" si="3"/>
        <v>0.003658562873454421</v>
      </c>
      <c r="H16" s="2">
        <v>1</v>
      </c>
      <c r="J16" s="3">
        <f t="shared" si="4"/>
        <v>0.6894439120660979</v>
      </c>
      <c r="K16" s="4">
        <f t="shared" si="5"/>
        <v>0.2603973693281121</v>
      </c>
      <c r="L16" s="4">
        <f t="shared" si="6"/>
        <v>0.04507707083620274</v>
      </c>
      <c r="M16" s="4">
        <f t="shared" si="7"/>
        <v>0.004729234378176985</v>
      </c>
      <c r="N16" s="2">
        <v>1</v>
      </c>
      <c r="R16" s="10"/>
      <c r="S16" s="10"/>
      <c r="T16" s="10"/>
      <c r="U16" s="4"/>
      <c r="V16" s="4"/>
      <c r="W16" s="4"/>
    </row>
    <row r="17" spans="1:23" ht="12.75">
      <c r="A17" s="37" t="s">
        <v>13</v>
      </c>
      <c r="B17" s="17">
        <v>136</v>
      </c>
      <c r="C17" s="36">
        <f t="shared" si="8"/>
        <v>0.0728051391862955</v>
      </c>
      <c r="D17" s="3">
        <f t="shared" si="0"/>
        <v>0.43539273055750194</v>
      </c>
      <c r="E17" s="4">
        <f t="shared" si="1"/>
        <v>0.3760667002967799</v>
      </c>
      <c r="F17" s="4">
        <f t="shared" si="2"/>
        <v>0.14764743429665728</v>
      </c>
      <c r="G17" s="4">
        <f t="shared" si="3"/>
        <v>0.034780688910528955</v>
      </c>
      <c r="H17" s="2">
        <v>1</v>
      </c>
      <c r="J17" s="3">
        <f t="shared" si="4"/>
        <v>0.4036939022085618</v>
      </c>
      <c r="K17" s="4">
        <f t="shared" si="5"/>
        <v>0.38038594018728217</v>
      </c>
      <c r="L17" s="4">
        <f t="shared" si="6"/>
        <v>0.16427753075062765</v>
      </c>
      <c r="M17" s="4">
        <f t="shared" si="7"/>
        <v>0.04299796801787021</v>
      </c>
      <c r="N17" s="2">
        <v>1</v>
      </c>
      <c r="R17" s="10"/>
      <c r="S17" s="10"/>
      <c r="T17" s="10"/>
      <c r="U17" s="4"/>
      <c r="V17" s="4"/>
      <c r="W17" s="4"/>
    </row>
    <row r="18" spans="1:23" ht="12.75">
      <c r="A18" s="37" t="s">
        <v>14</v>
      </c>
      <c r="B18" s="17">
        <v>173</v>
      </c>
      <c r="C18" s="36">
        <f t="shared" si="8"/>
        <v>0.09261241970021414</v>
      </c>
      <c r="D18" s="3">
        <f t="shared" si="0"/>
        <v>0.34333741823805153</v>
      </c>
      <c r="E18" s="4">
        <f t="shared" si="1"/>
        <v>0.3854696795911576</v>
      </c>
      <c r="F18" s="4">
        <f t="shared" si="2"/>
        <v>0.19671461524858486</v>
      </c>
      <c r="G18" s="4">
        <f t="shared" si="3"/>
        <v>0.06023297068673483</v>
      </c>
      <c r="H18" s="2">
        <v>1</v>
      </c>
      <c r="J18" s="3">
        <f t="shared" si="4"/>
        <v>0.3115401091614012</v>
      </c>
      <c r="K18" s="4">
        <f t="shared" si="5"/>
        <v>0.38156770891980457</v>
      </c>
      <c r="L18" s="4">
        <f t="shared" si="6"/>
        <v>0.2141956784880201</v>
      </c>
      <c r="M18" s="4">
        <f t="shared" si="7"/>
        <v>0.07287286603427234</v>
      </c>
      <c r="N18" s="2">
        <v>1</v>
      </c>
      <c r="R18" s="10"/>
      <c r="S18" s="10"/>
      <c r="T18" s="10"/>
      <c r="U18" s="4"/>
      <c r="V18" s="4"/>
      <c r="W18" s="4"/>
    </row>
    <row r="19" spans="1:23" ht="12.75">
      <c r="A19" s="37" t="s">
        <v>15</v>
      </c>
      <c r="B19" s="17">
        <v>35</v>
      </c>
      <c r="C19" s="36">
        <f t="shared" si="8"/>
        <v>0.01873661670235546</v>
      </c>
      <c r="D19" s="3">
        <f t="shared" si="0"/>
        <v>0.8121598647398446</v>
      </c>
      <c r="E19" s="4">
        <f t="shared" si="1"/>
        <v>0.17058458697481732</v>
      </c>
      <c r="F19" s="4">
        <f t="shared" si="2"/>
        <v>0.016286035308561393</v>
      </c>
      <c r="G19" s="4">
        <f t="shared" si="3"/>
        <v>0.0009329152795411607</v>
      </c>
      <c r="H19" s="2">
        <v>1</v>
      </c>
      <c r="J19" s="3">
        <f t="shared" si="4"/>
        <v>0.7969427366531772</v>
      </c>
      <c r="K19" s="4">
        <f t="shared" si="5"/>
        <v>0.18260553704000787</v>
      </c>
      <c r="L19" s="4">
        <f t="shared" si="6"/>
        <v>0.01917706812886062</v>
      </c>
      <c r="M19" s="4">
        <f t="shared" si="7"/>
        <v>0.0012205808047101696</v>
      </c>
      <c r="N19" s="2">
        <v>1</v>
      </c>
      <c r="R19" s="10"/>
      <c r="S19" s="10"/>
      <c r="T19" s="10"/>
      <c r="U19" s="4"/>
      <c r="V19" s="4"/>
      <c r="W19" s="4"/>
    </row>
    <row r="20" spans="1:23" ht="12.75">
      <c r="A20" s="37" t="s">
        <v>16</v>
      </c>
      <c r="B20" s="17">
        <v>1</v>
      </c>
      <c r="C20" s="36">
        <f t="shared" si="8"/>
        <v>0.0005353319057815846</v>
      </c>
      <c r="D20" s="3">
        <f t="shared" si="0"/>
        <v>0.9941270856636327</v>
      </c>
      <c r="E20" s="4">
        <f t="shared" si="1"/>
        <v>0.005857202968559162</v>
      </c>
      <c r="F20" s="4">
        <f t="shared" si="2"/>
        <v>1.5686135427314303E-05</v>
      </c>
      <c r="G20" s="4">
        <f t="shared" si="3"/>
        <v>2.5205359551121033E-08</v>
      </c>
      <c r="H20" s="2">
        <v>1</v>
      </c>
      <c r="J20" s="3">
        <f t="shared" si="4"/>
        <v>0.9935948977162753</v>
      </c>
      <c r="K20" s="4">
        <f t="shared" si="5"/>
        <v>0.006386255368288859</v>
      </c>
      <c r="L20" s="4">
        <f t="shared" si="6"/>
        <v>1.881328576624998E-05</v>
      </c>
      <c r="M20" s="4">
        <f t="shared" si="7"/>
        <v>3.358915509060883E-08</v>
      </c>
      <c r="N20" s="14">
        <v>1</v>
      </c>
      <c r="O20" s="10"/>
      <c r="P20" s="9"/>
      <c r="Q20" s="9"/>
      <c r="R20" s="10"/>
      <c r="S20" s="10"/>
      <c r="T20" s="10"/>
      <c r="U20" s="4"/>
      <c r="V20" s="4"/>
      <c r="W20" s="4"/>
    </row>
    <row r="21" spans="1:23" ht="12.75">
      <c r="A21" s="37" t="s">
        <v>17</v>
      </c>
      <c r="B21" s="17">
        <v>127</v>
      </c>
      <c r="C21" s="36">
        <f t="shared" si="8"/>
        <v>0.06798715203426124</v>
      </c>
      <c r="D21" s="3">
        <f t="shared" si="0"/>
        <v>0.4609362788801434</v>
      </c>
      <c r="E21" s="4">
        <f t="shared" si="1"/>
        <v>0.3698609888544287</v>
      </c>
      <c r="F21" s="4">
        <f t="shared" si="2"/>
        <v>0.13490047554426318</v>
      </c>
      <c r="G21" s="4">
        <f t="shared" si="3"/>
        <v>0.029521585974936416</v>
      </c>
      <c r="H21" s="2">
        <v>1</v>
      </c>
      <c r="J21" s="3">
        <f t="shared" si="4"/>
        <v>0.42959853400981246</v>
      </c>
      <c r="K21" s="4">
        <f t="shared" si="5"/>
        <v>0.37605293844397136</v>
      </c>
      <c r="L21" s="4">
        <f t="shared" si="6"/>
        <v>0.15087477168472951</v>
      </c>
      <c r="M21" s="4">
        <f t="shared" si="7"/>
        <v>0.03668599656128787</v>
      </c>
      <c r="N21" s="14">
        <v>1</v>
      </c>
      <c r="O21" s="10"/>
      <c r="P21" s="9"/>
      <c r="Q21" s="9"/>
      <c r="R21" s="10"/>
      <c r="S21" s="10"/>
      <c r="T21" s="10"/>
      <c r="U21" s="4"/>
      <c r="V21" s="4"/>
      <c r="W21" s="4"/>
    </row>
    <row r="22" spans="1:23" ht="12.75">
      <c r="A22" s="37" t="s">
        <v>18</v>
      </c>
      <c r="B22" s="17">
        <v>109</v>
      </c>
      <c r="C22" s="36">
        <f t="shared" si="8"/>
        <v>0.05835117773019272</v>
      </c>
      <c r="D22" s="3">
        <f t="shared" si="0"/>
        <v>0.5161532225962037</v>
      </c>
      <c r="E22" s="4">
        <f t="shared" si="1"/>
        <v>0.3518292858970143</v>
      </c>
      <c r="F22" s="4">
        <f t="shared" si="2"/>
        <v>0.10900907379981396</v>
      </c>
      <c r="G22" s="4">
        <f t="shared" si="3"/>
        <v>0.020264904566537335</v>
      </c>
      <c r="H22" s="2">
        <v>1</v>
      </c>
      <c r="J22" s="3">
        <f t="shared" si="4"/>
        <v>0.4860350741684809</v>
      </c>
      <c r="K22" s="4">
        <f t="shared" si="5"/>
        <v>0.3614177811326736</v>
      </c>
      <c r="L22" s="4">
        <f t="shared" si="6"/>
        <v>0.12317791915238079</v>
      </c>
      <c r="M22" s="4">
        <f t="shared" si="7"/>
        <v>0.025443231357986564</v>
      </c>
      <c r="N22" s="14">
        <v>1</v>
      </c>
      <c r="O22" s="10"/>
      <c r="P22" s="9"/>
      <c r="Q22" s="9"/>
      <c r="R22" s="10"/>
      <c r="S22" s="10"/>
      <c r="T22" s="10"/>
      <c r="U22" s="4"/>
      <c r="V22" s="4"/>
      <c r="W22" s="4"/>
    </row>
    <row r="23" spans="1:23" ht="12.75">
      <c r="A23" s="37" t="s">
        <v>19</v>
      </c>
      <c r="B23" s="17">
        <v>151</v>
      </c>
      <c r="C23" s="36">
        <f t="shared" si="8"/>
        <v>0.08083511777301927</v>
      </c>
      <c r="D23" s="3">
        <f t="shared" si="0"/>
        <v>0.39566501920752983</v>
      </c>
      <c r="E23" s="4">
        <f t="shared" si="1"/>
        <v>0.3827603942362884</v>
      </c>
      <c r="F23" s="4">
        <f t="shared" si="2"/>
        <v>0.1683075699757704</v>
      </c>
      <c r="G23" s="4">
        <f t="shared" si="3"/>
        <v>0.04440496750088757</v>
      </c>
      <c r="H23" s="2">
        <v>1</v>
      </c>
      <c r="J23" s="3">
        <f t="shared" si="4"/>
        <v>0.3636813907812252</v>
      </c>
      <c r="K23" s="4">
        <f t="shared" si="5"/>
        <v>0.3838035411156553</v>
      </c>
      <c r="L23" s="4">
        <f t="shared" si="6"/>
        <v>0.18564288928162598</v>
      </c>
      <c r="M23" s="4">
        <f t="shared" si="7"/>
        <v>0.054420648964328314</v>
      </c>
      <c r="N23" s="14">
        <v>1</v>
      </c>
      <c r="O23" s="10"/>
      <c r="P23" s="9"/>
      <c r="Q23" s="9"/>
      <c r="R23" s="10"/>
      <c r="S23" s="10"/>
      <c r="T23" s="10"/>
      <c r="U23" s="4"/>
      <c r="V23" s="4"/>
      <c r="W23" s="4"/>
    </row>
    <row r="24" spans="1:23" ht="12.75">
      <c r="A24" s="37" t="s">
        <v>20</v>
      </c>
      <c r="B24" s="17">
        <v>63</v>
      </c>
      <c r="C24" s="36">
        <f t="shared" si="8"/>
        <v>0.03372591006423983</v>
      </c>
      <c r="D24" s="3">
        <f t="shared" si="0"/>
        <v>0.6856518905428836</v>
      </c>
      <c r="E24" s="4">
        <f t="shared" si="1"/>
        <v>0.2632447424632788</v>
      </c>
      <c r="F24" s="4">
        <f t="shared" si="2"/>
        <v>0.0459402182138132</v>
      </c>
      <c r="G24" s="4">
        <f t="shared" si="3"/>
        <v>0.004810360799119497</v>
      </c>
      <c r="H24" s="2">
        <v>1</v>
      </c>
      <c r="J24" s="3">
        <f t="shared" si="4"/>
        <v>0.6625276565470581</v>
      </c>
      <c r="K24" s="4">
        <f t="shared" si="5"/>
        <v>0.2774908079499036</v>
      </c>
      <c r="L24" s="4">
        <f t="shared" si="6"/>
        <v>0.053269011055203104</v>
      </c>
      <c r="M24" s="4">
        <f t="shared" si="7"/>
        <v>0.006197502671242464</v>
      </c>
      <c r="N24" s="14">
        <v>1</v>
      </c>
      <c r="O24" s="10"/>
      <c r="P24" s="9"/>
      <c r="Q24" s="9"/>
      <c r="R24" s="10"/>
      <c r="S24" s="10"/>
      <c r="T24" s="10"/>
      <c r="U24" s="4"/>
      <c r="V24" s="4"/>
      <c r="W24" s="4"/>
    </row>
    <row r="25" spans="1:23" ht="12.75">
      <c r="A25" s="37" t="s">
        <v>21</v>
      </c>
      <c r="B25" s="17">
        <v>24</v>
      </c>
      <c r="C25" s="36">
        <f t="shared" si="8"/>
        <v>0.01284796573875803</v>
      </c>
      <c r="D25" s="3">
        <f t="shared" si="0"/>
        <v>0.8674101366570824</v>
      </c>
      <c r="E25" s="4">
        <f t="shared" si="1"/>
        <v>0.12418453149537409</v>
      </c>
      <c r="F25" s="4">
        <f t="shared" si="2"/>
        <v>0.008081422873885517</v>
      </c>
      <c r="G25" s="4">
        <f t="shared" si="3"/>
        <v>0.00031554362631223254</v>
      </c>
      <c r="H25" s="2">
        <v>1</v>
      </c>
      <c r="J25" s="3">
        <f t="shared" si="4"/>
        <v>0.8562656809398609</v>
      </c>
      <c r="K25" s="4">
        <f t="shared" si="5"/>
        <v>0.13373346860665944</v>
      </c>
      <c r="L25" s="4">
        <f t="shared" si="6"/>
        <v>0.009573111635617705</v>
      </c>
      <c r="M25" s="4">
        <f t="shared" si="7"/>
        <v>0.000415319376816386</v>
      </c>
      <c r="N25" s="14">
        <v>1</v>
      </c>
      <c r="O25" s="10"/>
      <c r="P25" s="9"/>
      <c r="Q25" s="9"/>
      <c r="R25" s="10"/>
      <c r="S25" s="10"/>
      <c r="T25" s="10"/>
      <c r="U25" s="4"/>
      <c r="V25" s="4"/>
      <c r="W25" s="4"/>
    </row>
    <row r="26" spans="1:23" ht="12.75">
      <c r="A26" s="37" t="s">
        <v>22</v>
      </c>
      <c r="B26" s="17">
        <v>33</v>
      </c>
      <c r="C26" s="36">
        <f t="shared" si="8"/>
        <v>0.017665952890792293</v>
      </c>
      <c r="D26" s="3">
        <f t="shared" si="0"/>
        <v>0.8219609087670217</v>
      </c>
      <c r="E26" s="4">
        <f t="shared" si="1"/>
        <v>0.16260044135282228</v>
      </c>
      <c r="F26" s="4">
        <f t="shared" si="2"/>
        <v>0.014620748132542606</v>
      </c>
      <c r="G26" s="4">
        <f t="shared" si="3"/>
        <v>0.0007888033052434423</v>
      </c>
      <c r="H26" s="2">
        <v>1</v>
      </c>
      <c r="J26" s="3">
        <f t="shared" si="4"/>
        <v>0.8074401860746706</v>
      </c>
      <c r="K26" s="4">
        <f t="shared" si="5"/>
        <v>0.1742486723082123</v>
      </c>
      <c r="L26" s="4">
        <f t="shared" si="6"/>
        <v>0.01723495042176596</v>
      </c>
      <c r="M26" s="4">
        <f t="shared" si="7"/>
        <v>0.0010331577909505473</v>
      </c>
      <c r="N26" s="14">
        <v>1</v>
      </c>
      <c r="O26" s="10"/>
      <c r="P26" s="9"/>
      <c r="Q26" s="9"/>
      <c r="R26" s="10"/>
      <c r="S26" s="10"/>
      <c r="T26" s="10"/>
      <c r="U26" s="4"/>
      <c r="V26" s="4"/>
      <c r="W26" s="4"/>
    </row>
    <row r="27" spans="1:23" ht="12.75">
      <c r="A27" s="37" t="s">
        <v>23</v>
      </c>
      <c r="B27" s="17">
        <v>6</v>
      </c>
      <c r="C27" s="36">
        <f t="shared" si="8"/>
        <v>0.0032119914346895075</v>
      </c>
      <c r="D27" s="3">
        <f t="shared" si="0"/>
        <v>0.9652300903490482</v>
      </c>
      <c r="E27" s="4">
        <f t="shared" si="1"/>
        <v>0.03421331147316713</v>
      </c>
      <c r="F27" s="4">
        <f t="shared" si="2"/>
        <v>0.0005512348787298678</v>
      </c>
      <c r="G27" s="4">
        <f t="shared" si="3"/>
        <v>5.328801190729115E-06</v>
      </c>
      <c r="H27" s="2">
        <v>1</v>
      </c>
      <c r="J27" s="3">
        <f t="shared" si="4"/>
        <v>0.9621297795663424</v>
      </c>
      <c r="K27" s="4">
        <f t="shared" si="5"/>
        <v>0.03720372939246867</v>
      </c>
      <c r="L27" s="4">
        <f t="shared" si="6"/>
        <v>0.0006593571804250624</v>
      </c>
      <c r="M27" s="4">
        <f t="shared" si="7"/>
        <v>7.082246835929773E-06</v>
      </c>
      <c r="N27" s="14">
        <v>1</v>
      </c>
      <c r="O27" s="10"/>
      <c r="P27" s="9"/>
      <c r="Q27" s="9"/>
      <c r="R27" s="10"/>
      <c r="S27" s="10"/>
      <c r="T27" s="10"/>
      <c r="U27" s="4"/>
      <c r="V27" s="4"/>
      <c r="W27" s="4"/>
    </row>
    <row r="28" spans="1:23" ht="12.75">
      <c r="A28" s="37" t="s">
        <v>24</v>
      </c>
      <c r="B28" s="17">
        <v>65</v>
      </c>
      <c r="C28" s="36">
        <f t="shared" si="8"/>
        <v>0.034796573875803</v>
      </c>
      <c r="D28" s="3">
        <f t="shared" si="0"/>
        <v>0.6773410600653271</v>
      </c>
      <c r="E28" s="4">
        <f t="shared" si="1"/>
        <v>0.2686072423442644</v>
      </c>
      <c r="F28" s="4">
        <f t="shared" si="2"/>
        <v>0.04841783347858343</v>
      </c>
      <c r="G28" s="4">
        <f t="shared" si="3"/>
        <v>0.005236537730628821</v>
      </c>
      <c r="H28" s="2">
        <v>1</v>
      </c>
      <c r="J28" s="3">
        <f t="shared" si="4"/>
        <v>0.6537719118296492</v>
      </c>
      <c r="K28" s="4">
        <f t="shared" si="5"/>
        <v>0.2828297788281344</v>
      </c>
      <c r="L28" s="4">
        <f t="shared" si="6"/>
        <v>0.05607967051084748</v>
      </c>
      <c r="M28" s="4">
        <f t="shared" si="7"/>
        <v>0.00673909887817542</v>
      </c>
      <c r="N28" s="14">
        <v>1</v>
      </c>
      <c r="O28" s="10"/>
      <c r="P28" s="9"/>
      <c r="Q28" s="9"/>
      <c r="R28" s="10"/>
      <c r="S28" s="10"/>
      <c r="T28" s="10"/>
      <c r="U28" s="4"/>
      <c r="V28" s="4"/>
      <c r="W28" s="4"/>
    </row>
    <row r="29" spans="1:23" ht="12.75">
      <c r="A29" s="38" t="s">
        <v>25</v>
      </c>
      <c r="B29" s="17">
        <v>1</v>
      </c>
      <c r="C29" s="36">
        <f t="shared" si="8"/>
        <v>0.0005353319057815846</v>
      </c>
      <c r="D29" s="5">
        <f t="shared" si="0"/>
        <v>0.9941270856636327</v>
      </c>
      <c r="E29" s="6">
        <f t="shared" si="1"/>
        <v>0.005857202968559162</v>
      </c>
      <c r="F29" s="6">
        <f t="shared" si="2"/>
        <v>1.5686135427314303E-05</v>
      </c>
      <c r="G29" s="6">
        <f t="shared" si="3"/>
        <v>2.5205359551121033E-08</v>
      </c>
      <c r="H29" s="13">
        <v>1</v>
      </c>
      <c r="J29" s="5">
        <f t="shared" si="4"/>
        <v>0.9935948977162753</v>
      </c>
      <c r="K29" s="6">
        <f t="shared" si="5"/>
        <v>0.006386255368288859</v>
      </c>
      <c r="L29" s="6">
        <f t="shared" si="6"/>
        <v>1.881328576624998E-05</v>
      </c>
      <c r="M29" s="6">
        <f t="shared" si="7"/>
        <v>3.358915509060883E-08</v>
      </c>
      <c r="N29" s="15">
        <v>1</v>
      </c>
      <c r="O29" s="10"/>
      <c r="P29" s="9"/>
      <c r="Q29" s="9"/>
      <c r="R29" s="10"/>
      <c r="S29" s="10"/>
      <c r="T29" s="10"/>
      <c r="U29" s="4"/>
      <c r="V29" s="4"/>
      <c r="W29" s="4"/>
    </row>
    <row r="30" spans="14:23" ht="12.75"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4:23" ht="12.75"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17" ht="12.75">
      <c r="A32" s="39" t="s">
        <v>50</v>
      </c>
      <c r="B32" s="19">
        <v>1</v>
      </c>
      <c r="C32" s="19">
        <v>2</v>
      </c>
      <c r="D32" s="19">
        <v>3</v>
      </c>
      <c r="E32" s="19">
        <v>4</v>
      </c>
      <c r="F32" s="19">
        <v>5</v>
      </c>
      <c r="G32" s="19">
        <v>6</v>
      </c>
      <c r="H32" s="19">
        <v>7</v>
      </c>
      <c r="I32" s="19">
        <v>8</v>
      </c>
      <c r="J32" s="19">
        <v>9</v>
      </c>
      <c r="K32" s="19">
        <v>10</v>
      </c>
      <c r="L32" s="19">
        <v>11</v>
      </c>
      <c r="M32" s="19">
        <v>12</v>
      </c>
      <c r="N32" s="19">
        <v>13</v>
      </c>
      <c r="O32" s="19">
        <v>14</v>
      </c>
      <c r="P32" s="19">
        <v>15</v>
      </c>
      <c r="Q32" s="20">
        <v>16</v>
      </c>
    </row>
    <row r="33" spans="1:17" ht="12.75">
      <c r="A33" s="38" t="s">
        <v>51</v>
      </c>
      <c r="B33">
        <v>1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2</v>
      </c>
      <c r="J33">
        <v>1</v>
      </c>
      <c r="K33">
        <v>0</v>
      </c>
      <c r="L33">
        <v>0</v>
      </c>
      <c r="M33">
        <v>1</v>
      </c>
      <c r="N33">
        <v>0</v>
      </c>
      <c r="O33">
        <v>1</v>
      </c>
      <c r="P33">
        <v>1</v>
      </c>
      <c r="Q33">
        <v>99</v>
      </c>
    </row>
    <row r="34" ht="12.75">
      <c r="A34" s="17"/>
    </row>
    <row r="35" ht="12.75">
      <c r="A35" s="17"/>
    </row>
    <row r="36" spans="1:22" ht="12.75">
      <c r="A36" s="39"/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  <c r="L36" s="19">
        <v>11</v>
      </c>
      <c r="M36" s="19">
        <v>12</v>
      </c>
      <c r="N36" s="19">
        <v>13</v>
      </c>
      <c r="O36" s="19">
        <v>14</v>
      </c>
      <c r="P36" s="19">
        <v>15</v>
      </c>
      <c r="Q36" s="20">
        <v>16</v>
      </c>
      <c r="S36" s="18" t="s">
        <v>55</v>
      </c>
      <c r="T36" s="19" t="s">
        <v>64</v>
      </c>
      <c r="U36" s="19" t="s">
        <v>56</v>
      </c>
      <c r="V36" s="20" t="s">
        <v>65</v>
      </c>
    </row>
    <row r="37" spans="1:22" ht="12.75">
      <c r="A37" s="37" t="s">
        <v>18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f aca="true" t="shared" si="9" ref="J37:J45">LOOKUP($J$33,$D$3:$H$3,D4:H4)</f>
        <v>0.3735237610779063</v>
      </c>
      <c r="K37">
        <f aca="true" t="shared" si="10" ref="K37:K45">LOOKUP($K$33,$D$3:$H$3,D5:H5)</f>
        <v>0.8725985452346602</v>
      </c>
      <c r="L37">
        <f aca="true" t="shared" si="11" ref="L37:L45">LOOKUP($L$33,$D$3:$H$3,D6:H6)</f>
        <v>0.6732200817477596</v>
      </c>
      <c r="M37">
        <f aca="true" t="shared" si="12" ref="M37:M45">LOOKUP($M$33,$D$3:$H$3,D7:H7)</f>
        <v>0.2738161282259241</v>
      </c>
      <c r="N37">
        <f aca="true" t="shared" si="13" ref="N37:N45">LOOKUP($N$33,$D$3:$H$3,D8:H8)</f>
        <v>0.26577741073052746</v>
      </c>
      <c r="O37">
        <f aca="true" t="shared" si="14" ref="O37:O45">LOOKUP($O$33,$D$3:$H$3,D9:H9)</f>
        <v>0.2244687496927366</v>
      </c>
      <c r="P37">
        <f aca="true" t="shared" si="15" ref="P37:P45">LOOKUP($P$33,$D$3:$H$3,D10:H10)</f>
        <v>0.15441886329687896</v>
      </c>
      <c r="Q37">
        <f aca="true" t="shared" si="16" ref="Q37:Q45">LOOKUP($Q$33,$D$3:$H$3,D11:H11)</f>
        <v>1</v>
      </c>
      <c r="S37" s="24">
        <f>PRODUCT(B37:Q37)*1000000</f>
        <v>553.5069913692463</v>
      </c>
      <c r="T37" s="11">
        <f>IF(AND(T38,$I$33=99),1,0)</f>
        <v>0</v>
      </c>
      <c r="U37" s="16">
        <f>IF(T37,S37,0)</f>
        <v>0</v>
      </c>
      <c r="V37" s="17" t="s">
        <v>18</v>
      </c>
    </row>
    <row r="38" spans="1:22" ht="12.75">
      <c r="A38" s="37" t="s">
        <v>19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f aca="true" t="shared" si="17" ref="I38:I45">LOOKUP($I$33,$D$3:$H$3,D4:H4)</f>
        <v>0.1420078815157939</v>
      </c>
      <c r="J38">
        <f t="shared" si="9"/>
        <v>0.11965714468529483</v>
      </c>
      <c r="K38">
        <f t="shared" si="10"/>
        <v>0.6732200817477596</v>
      </c>
      <c r="L38">
        <f t="shared" si="11"/>
        <v>0.6691219090025632</v>
      </c>
      <c r="M38">
        <f t="shared" si="12"/>
        <v>0.37427108805772336</v>
      </c>
      <c r="N38">
        <f t="shared" si="13"/>
        <v>0.741971248984355</v>
      </c>
      <c r="O38">
        <f t="shared" si="14"/>
        <v>0.15441886329687896</v>
      </c>
      <c r="P38">
        <f t="shared" si="15"/>
        <v>0.27887386678083775</v>
      </c>
      <c r="Q38">
        <f t="shared" si="16"/>
        <v>1</v>
      </c>
      <c r="S38" s="24">
        <f aca="true" t="shared" si="18" ref="S38:S64">PRODUCT(B38:Q38)*1000000</f>
        <v>91.53663068913932</v>
      </c>
      <c r="T38" s="11">
        <f>IF(AND(T39,$H$33=99),1,0)</f>
        <v>0</v>
      </c>
      <c r="U38" s="16">
        <f aca="true" t="shared" si="19" ref="U38:U64">IF(T38,S38,0)</f>
        <v>0</v>
      </c>
      <c r="V38" s="17" t="s">
        <v>19</v>
      </c>
    </row>
    <row r="39" spans="1:22" ht="12.75">
      <c r="A39" s="37" t="s">
        <v>20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f aca="true" t="shared" si="20" ref="H39:H44">LOOKUP($H$33,$D$3:$H$3,D4:H4)</f>
        <v>0.44658212756972804</v>
      </c>
      <c r="I39">
        <f t="shared" si="17"/>
        <v>0.007458304411278535</v>
      </c>
      <c r="J39">
        <f t="shared" si="9"/>
        <v>0.27123073215808746</v>
      </c>
      <c r="K39">
        <f t="shared" si="10"/>
        <v>0.6691219090025632</v>
      </c>
      <c r="L39">
        <f t="shared" si="11"/>
        <v>0.26577741073052746</v>
      </c>
      <c r="M39">
        <f t="shared" si="12"/>
        <v>0.2244687496927366</v>
      </c>
      <c r="N39">
        <f t="shared" si="13"/>
        <v>0.8318693603412515</v>
      </c>
      <c r="O39">
        <f t="shared" si="14"/>
        <v>0.27887386678083775</v>
      </c>
      <c r="P39">
        <f t="shared" si="15"/>
        <v>0.3810056546771742</v>
      </c>
      <c r="Q39">
        <f t="shared" si="16"/>
        <v>1</v>
      </c>
      <c r="S39" s="24">
        <f t="shared" si="18"/>
        <v>3.1875272923440585</v>
      </c>
      <c r="T39" s="11">
        <f>IF(AND(T40,$G$33=99),1,0)</f>
        <v>0</v>
      </c>
      <c r="U39" s="16">
        <f t="shared" si="19"/>
        <v>0</v>
      </c>
      <c r="V39" s="17" t="s">
        <v>20</v>
      </c>
    </row>
    <row r="40" spans="1:22" ht="12.75">
      <c r="A40" s="37" t="s">
        <v>21</v>
      </c>
      <c r="B40">
        <v>1</v>
      </c>
      <c r="C40">
        <v>1</v>
      </c>
      <c r="D40">
        <v>1</v>
      </c>
      <c r="E40">
        <v>1</v>
      </c>
      <c r="F40">
        <v>1</v>
      </c>
      <c r="G40">
        <f aca="true" t="shared" si="21" ref="G40:G45">LOOKUP($G$33,$D$3:$H$3,D4:H4)</f>
        <v>0.44658212756972804</v>
      </c>
      <c r="H40">
        <f t="shared" si="20"/>
        <v>0.8725985452346602</v>
      </c>
      <c r="I40">
        <f t="shared" si="17"/>
        <v>0.04967044484582069</v>
      </c>
      <c r="J40">
        <f t="shared" si="9"/>
        <v>0.2738161282259241</v>
      </c>
      <c r="K40">
        <f t="shared" si="10"/>
        <v>0.26577741073052746</v>
      </c>
      <c r="L40">
        <f t="shared" si="11"/>
        <v>0.741971248984355</v>
      </c>
      <c r="M40">
        <f t="shared" si="12"/>
        <v>0.15441886329687896</v>
      </c>
      <c r="N40">
        <f t="shared" si="13"/>
        <v>0.6609935261379803</v>
      </c>
      <c r="O40">
        <f t="shared" si="14"/>
        <v>0.3810056546771742</v>
      </c>
      <c r="P40">
        <f t="shared" si="15"/>
        <v>0.005857202968559162</v>
      </c>
      <c r="Q40">
        <f t="shared" si="16"/>
        <v>1</v>
      </c>
      <c r="S40" s="24">
        <f t="shared" si="18"/>
        <v>0.23806595510528147</v>
      </c>
      <c r="T40" s="11">
        <f>IF(AND(T41,$F$33=99),1,0)</f>
        <v>0</v>
      </c>
      <c r="U40" s="16">
        <f t="shared" si="19"/>
        <v>0</v>
      </c>
      <c r="V40" s="17" t="s">
        <v>21</v>
      </c>
    </row>
    <row r="41" spans="1:22" ht="12.75">
      <c r="A41" s="37" t="s">
        <v>22</v>
      </c>
      <c r="B41">
        <v>1</v>
      </c>
      <c r="C41">
        <v>1</v>
      </c>
      <c r="D41">
        <v>1</v>
      </c>
      <c r="E41">
        <v>1</v>
      </c>
      <c r="F41">
        <f>LOOKUP($F$33,$D$3:$H$3,D4:H4)</f>
        <v>0.44658212756972804</v>
      </c>
      <c r="G41">
        <f t="shared" si="21"/>
        <v>0.8725985452346602</v>
      </c>
      <c r="H41">
        <f t="shared" si="20"/>
        <v>0.6732200817477596</v>
      </c>
      <c r="I41">
        <f t="shared" si="17"/>
        <v>0.050931928348520034</v>
      </c>
      <c r="J41">
        <f t="shared" si="9"/>
        <v>0.37427108805772336</v>
      </c>
      <c r="K41">
        <f t="shared" si="10"/>
        <v>0.741971248984355</v>
      </c>
      <c r="L41">
        <f t="shared" si="11"/>
        <v>0.8318693603412515</v>
      </c>
      <c r="M41">
        <f t="shared" si="12"/>
        <v>0.27887386678083775</v>
      </c>
      <c r="N41">
        <f t="shared" si="13"/>
        <v>0.4085253657248405</v>
      </c>
      <c r="O41">
        <f t="shared" si="14"/>
        <v>0.005857202968559162</v>
      </c>
      <c r="P41">
        <f t="shared" si="15"/>
        <v>0.04513012365714724</v>
      </c>
      <c r="Q41">
        <f t="shared" si="16"/>
        <v>1</v>
      </c>
      <c r="S41" s="24">
        <f t="shared" si="18"/>
        <v>0.09295550897150598</v>
      </c>
      <c r="T41" s="11">
        <f>IF(AND(T42,$E$33=99),1,0)</f>
        <v>0</v>
      </c>
      <c r="U41" s="16">
        <f t="shared" si="19"/>
        <v>0</v>
      </c>
      <c r="V41" s="17" t="s">
        <v>22</v>
      </c>
    </row>
    <row r="42" spans="1:26" ht="12.75">
      <c r="A42" s="37" t="s">
        <v>23</v>
      </c>
      <c r="B42">
        <v>1</v>
      </c>
      <c r="C42">
        <v>1</v>
      </c>
      <c r="D42">
        <v>1</v>
      </c>
      <c r="E42">
        <f>LOOKUP($E$33,$J$3:$N$3,J4:N4)</f>
        <v>0.3786863437207973</v>
      </c>
      <c r="F42">
        <f>LOOKUP($F$33,$D$3:$H$3,D5:H5)</f>
        <v>0.8725985452346602</v>
      </c>
      <c r="G42">
        <f t="shared" si="21"/>
        <v>0.6732200817477596</v>
      </c>
      <c r="H42">
        <f t="shared" si="20"/>
        <v>0.6691219090025632</v>
      </c>
      <c r="I42">
        <f t="shared" si="17"/>
        <v>0.23956965781472633</v>
      </c>
      <c r="J42">
        <f t="shared" si="9"/>
        <v>0.2244687496927366</v>
      </c>
      <c r="K42">
        <f t="shared" si="10"/>
        <v>0.8318693603412515</v>
      </c>
      <c r="L42">
        <f t="shared" si="11"/>
        <v>0.6609935261379803</v>
      </c>
      <c r="M42">
        <f t="shared" si="12"/>
        <v>0.3810056546771742</v>
      </c>
      <c r="N42">
        <f t="shared" si="13"/>
        <v>0.9941270856636327</v>
      </c>
      <c r="O42">
        <f t="shared" si="14"/>
        <v>0.04513012365714724</v>
      </c>
      <c r="P42">
        <f t="shared" si="15"/>
        <v>0.31223018097898103</v>
      </c>
      <c r="Q42">
        <f t="shared" si="16"/>
        <v>1</v>
      </c>
      <c r="S42" s="24">
        <f t="shared" si="18"/>
        <v>23.491524823688906</v>
      </c>
      <c r="T42" s="11">
        <f>IF(AND(T43,$D$33=99),1,0)</f>
        <v>0</v>
      </c>
      <c r="U42" s="16">
        <f t="shared" si="19"/>
        <v>0</v>
      </c>
      <c r="V42" s="17" t="s">
        <v>23</v>
      </c>
      <c r="W42" s="11"/>
      <c r="X42" s="11"/>
      <c r="Y42" s="11"/>
      <c r="Z42" s="11"/>
    </row>
    <row r="43" spans="1:26" ht="12.75">
      <c r="A43" s="37" t="s">
        <v>24</v>
      </c>
      <c r="B43">
        <v>1</v>
      </c>
      <c r="C43">
        <v>1</v>
      </c>
      <c r="D43">
        <f>LOOKUP($D$33,$J$3:$N$3,J4:N4)</f>
        <v>0.3786863437207973</v>
      </c>
      <c r="E43">
        <f>LOOKUP($E$33,$J$3:$N$3,J5:N5)</f>
        <v>0.1289278364479476</v>
      </c>
      <c r="F43">
        <f>LOOKUP($F$33,$D$3:$H$3,D6:H6)</f>
        <v>0.6732200817477596</v>
      </c>
      <c r="G43">
        <f t="shared" si="21"/>
        <v>0.6691219090025632</v>
      </c>
      <c r="H43">
        <f t="shared" si="20"/>
        <v>0.26577741073052746</v>
      </c>
      <c r="I43">
        <f t="shared" si="17"/>
        <v>0.03086753983673496</v>
      </c>
      <c r="J43">
        <f t="shared" si="9"/>
        <v>0.15441886329687896</v>
      </c>
      <c r="K43">
        <f t="shared" si="10"/>
        <v>0.6609935261379803</v>
      </c>
      <c r="L43">
        <f t="shared" si="11"/>
        <v>0.4085253657248405</v>
      </c>
      <c r="M43">
        <f t="shared" si="12"/>
        <v>0.005857202968559162</v>
      </c>
      <c r="N43">
        <f t="shared" si="13"/>
        <v>0.9538867045715214</v>
      </c>
      <c r="O43">
        <f t="shared" si="14"/>
        <v>0.31223018097898103</v>
      </c>
      <c r="P43">
        <f t="shared" si="15"/>
        <v>0.24621043369013657</v>
      </c>
      <c r="Q43">
        <f t="shared" si="16"/>
        <v>1</v>
      </c>
      <c r="S43" s="24">
        <f t="shared" si="18"/>
        <v>0.0032314223342711293</v>
      </c>
      <c r="T43" s="11">
        <f>IF(AND(T44,$C$33=99),1,0)</f>
        <v>0</v>
      </c>
      <c r="U43" s="16">
        <f t="shared" si="19"/>
        <v>0</v>
      </c>
      <c r="V43" s="17" t="s">
        <v>24</v>
      </c>
      <c r="W43" s="11"/>
      <c r="X43" s="11"/>
      <c r="Y43" s="11"/>
      <c r="Z43" s="11"/>
    </row>
    <row r="44" spans="1:26" ht="12.75">
      <c r="A44" s="37" t="s">
        <v>25</v>
      </c>
      <c r="B44">
        <v>1</v>
      </c>
      <c r="C44">
        <f>LOOKUP($C$33,$J$3:$N$3,J4:N4)</f>
        <v>0.4150249322596616</v>
      </c>
      <c r="D44">
        <f>LOOKUP($D$33,$J$3:$N$3,J5:N5)</f>
        <v>0.1289278364479476</v>
      </c>
      <c r="E44">
        <f>LOOKUP($E$33,$J$3:$N$3,J6:N6)</f>
        <v>0.2854337819829902</v>
      </c>
      <c r="F44">
        <f>LOOKUP($F$33,$D$3:$H$3,D7:H7)</f>
        <v>0.6691219090025632</v>
      </c>
      <c r="G44">
        <f t="shared" si="21"/>
        <v>0.26577741073052746</v>
      </c>
      <c r="H44">
        <f t="shared" si="20"/>
        <v>0.741971248984355</v>
      </c>
      <c r="I44">
        <f t="shared" si="17"/>
        <v>0.013029354279268499</v>
      </c>
      <c r="J44">
        <f t="shared" si="9"/>
        <v>0.27887386678083775</v>
      </c>
      <c r="K44">
        <f t="shared" si="10"/>
        <v>0.4085253657248405</v>
      </c>
      <c r="L44">
        <f t="shared" si="11"/>
        <v>0.9941270856636327</v>
      </c>
      <c r="M44">
        <f t="shared" si="12"/>
        <v>0.04513012365714724</v>
      </c>
      <c r="N44">
        <f t="shared" si="13"/>
        <v>0.6028340290763011</v>
      </c>
      <c r="O44">
        <f t="shared" si="14"/>
        <v>0.24621043369013657</v>
      </c>
      <c r="P44">
        <f t="shared" si="15"/>
        <v>0.3760667002967799</v>
      </c>
      <c r="Q44">
        <f t="shared" si="16"/>
        <v>1</v>
      </c>
      <c r="S44" s="24">
        <f t="shared" si="18"/>
        <v>0.007491415904458371</v>
      </c>
      <c r="T44" s="11">
        <f>IF($B$33=99,1,0)</f>
        <v>0</v>
      </c>
      <c r="U44" s="16">
        <f t="shared" si="19"/>
        <v>0</v>
      </c>
      <c r="V44" s="17" t="s">
        <v>25</v>
      </c>
      <c r="W44" s="11"/>
      <c r="X44" s="11"/>
      <c r="Y44" s="11"/>
      <c r="Z44" s="11"/>
    </row>
    <row r="45" spans="1:26" ht="12.75">
      <c r="A45" s="37" t="s">
        <v>33</v>
      </c>
      <c r="B45">
        <f>LOOKUP($B$33,$J$3:$N$3,J4:N4)</f>
        <v>0.3786863437207973</v>
      </c>
      <c r="C45">
        <f>LOOKUP($C$33,$J$3:$N$3,J5:N5)</f>
        <v>0.8618545588639979</v>
      </c>
      <c r="D45">
        <f>LOOKUP($D$33,$J$3:$N$3,J6:N6)</f>
        <v>0.2854337819829902</v>
      </c>
      <c r="E45">
        <f>LOOKUP($E$33,$J$3:$N$3,J7:N7)</f>
        <v>0.28799465462422963</v>
      </c>
      <c r="F45">
        <f>LOOKUP($F$33,$D$3:$H$3,D8:H8)</f>
        <v>0.26577741073052746</v>
      </c>
      <c r="G45">
        <f t="shared" si="21"/>
        <v>0.741971248984355</v>
      </c>
      <c r="H45">
        <f>LOOKUP($H$33,$D$3:$H$3,D10:H10)</f>
        <v>0.8318693603412515</v>
      </c>
      <c r="I45">
        <f t="shared" si="17"/>
        <v>0.05348053587514674</v>
      </c>
      <c r="J45">
        <f t="shared" si="9"/>
        <v>0.3810056546771742</v>
      </c>
      <c r="K45">
        <f t="shared" si="10"/>
        <v>0.9941270856636327</v>
      </c>
      <c r="L45">
        <f t="shared" si="11"/>
        <v>0.9538867045715214</v>
      </c>
      <c r="M45">
        <f t="shared" si="12"/>
        <v>0.31223018097898103</v>
      </c>
      <c r="N45">
        <f t="shared" si="13"/>
        <v>0.7111436928434406</v>
      </c>
      <c r="O45">
        <f t="shared" si="14"/>
        <v>0.3760667002967799</v>
      </c>
      <c r="P45">
        <f t="shared" si="15"/>
        <v>0.3854696795911576</v>
      </c>
      <c r="Q45">
        <f t="shared" si="16"/>
        <v>1</v>
      </c>
      <c r="S45" s="24">
        <f t="shared" si="18"/>
        <v>2.7372654575647726</v>
      </c>
      <c r="T45" s="11">
        <v>1</v>
      </c>
      <c r="U45" s="16">
        <f t="shared" si="19"/>
        <v>2.7372654575647726</v>
      </c>
      <c r="V45" s="17" t="s">
        <v>33</v>
      </c>
      <c r="W45" s="11"/>
      <c r="X45" s="11"/>
      <c r="Y45" s="11"/>
      <c r="Z45" s="11"/>
    </row>
    <row r="46" spans="1:26" ht="12.75">
      <c r="A46" s="37" t="s">
        <v>34</v>
      </c>
      <c r="B46">
        <f aca="true" t="shared" si="22" ref="B46:B59">LOOKUP($B$33,$J$3:$N$3,J5:N5)</f>
        <v>0.1289278364479476</v>
      </c>
      <c r="C46">
        <f aca="true" t="shared" si="23" ref="C46:C59">LOOKUP($C$33,$J$3:$N$3,J6:N6)</f>
        <v>0.6494339332491771</v>
      </c>
      <c r="D46">
        <f aca="true" t="shared" si="24" ref="D46:D59">LOOKUP($D$33,$J$3:$N$3,J7:N7)</f>
        <v>0.28799465462422963</v>
      </c>
      <c r="E46">
        <f aca="true" t="shared" si="25" ref="E46:E59">LOOKUP($E$33,$J$3:$N$3,J8:N8)</f>
        <v>0.3619581011233736</v>
      </c>
      <c r="F46">
        <f aca="true" t="shared" si="26" ref="F46:F59">LOOKUP($F$33,$D$3:$H$3,D9:H9)</f>
        <v>0.741971248984355</v>
      </c>
      <c r="G46">
        <f aca="true" t="shared" si="27" ref="G46:G59">LOOKUP($G$33,$D$3:$H$3,D10:H10)</f>
        <v>0.8318693603412515</v>
      </c>
      <c r="H46">
        <f aca="true" t="shared" si="28" ref="H46:H59">LOOKUP($H$33,$D$3:$H$3,D11:H11)</f>
        <v>0.6609935261379803</v>
      </c>
      <c r="I46">
        <f aca="true" t="shared" si="29" ref="I46:I59">LOOKUP($I$33,$D$3:$H$3,D12:H12)</f>
        <v>0.16151807660530612</v>
      </c>
      <c r="J46">
        <f aca="true" t="shared" si="30" ref="J46:J59">LOOKUP($J$33,$D$3:$H$3,D13:H13)</f>
        <v>0.005857202968559162</v>
      </c>
      <c r="K46">
        <f aca="true" t="shared" si="31" ref="K46:K59">LOOKUP($K$33,$D$3:$H$3,D14:H14)</f>
        <v>0.9538867045715214</v>
      </c>
      <c r="L46">
        <f aca="true" t="shared" si="32" ref="L46:L59">LOOKUP($L$33,$D$3:$H$3,D15:H15)</f>
        <v>0.6028340290763011</v>
      </c>
      <c r="M46">
        <f aca="true" t="shared" si="33" ref="M46:M59">LOOKUP($M$33,$D$3:$H$3,D16:H16)</f>
        <v>0.24621043369013657</v>
      </c>
      <c r="N46">
        <f aca="true" t="shared" si="34" ref="N46:N58">LOOKUP($N$33,$D$3:$H$3,D17:H17)</f>
        <v>0.43539273055750194</v>
      </c>
      <c r="O46">
        <f aca="true" t="shared" si="35" ref="O46:O57">LOOKUP($O$33,$D$3:$H$3,D18:H18)</f>
        <v>0.3854696795911576</v>
      </c>
      <c r="P46">
        <f aca="true" t="shared" si="36" ref="P46:P56">LOOKUP($P$33,$D$3:$H$3,D19:H19)</f>
        <v>0.17058458697481732</v>
      </c>
      <c r="Q46">
        <f aca="true" t="shared" si="37" ref="Q46:Q55">LOOKUP($Q$33,$D$3:$H$3,D20:H20)</f>
        <v>1</v>
      </c>
      <c r="S46" s="24">
        <f t="shared" si="18"/>
        <v>0.013654865056378291</v>
      </c>
      <c r="T46" s="11">
        <v>1</v>
      </c>
      <c r="U46" s="16">
        <f t="shared" si="19"/>
        <v>0.013654865056378291</v>
      </c>
      <c r="V46" s="17" t="s">
        <v>34</v>
      </c>
      <c r="W46" s="11"/>
      <c r="X46" s="11"/>
      <c r="Y46" s="11"/>
      <c r="Z46" s="11"/>
    </row>
    <row r="47" spans="1:26" ht="12.75">
      <c r="A47" s="37" t="s">
        <v>35</v>
      </c>
      <c r="B47">
        <f t="shared" si="22"/>
        <v>0.2854337819829902</v>
      </c>
      <c r="C47">
        <f t="shared" si="23"/>
        <v>0.645122354450544</v>
      </c>
      <c r="D47">
        <f t="shared" si="24"/>
        <v>0.3619581011233736</v>
      </c>
      <c r="E47">
        <f t="shared" si="25"/>
        <v>0.2383205296523624</v>
      </c>
      <c r="F47">
        <f t="shared" si="26"/>
        <v>0.8318693603412515</v>
      </c>
      <c r="G47">
        <f t="shared" si="27"/>
        <v>0.6609935261379803</v>
      </c>
      <c r="H47">
        <f t="shared" si="28"/>
        <v>0.4085253657248405</v>
      </c>
      <c r="I47">
        <f t="shared" si="29"/>
        <v>1.5686135427314303E-05</v>
      </c>
      <c r="J47">
        <f t="shared" si="30"/>
        <v>0.04513012365714724</v>
      </c>
      <c r="K47">
        <f t="shared" si="31"/>
        <v>0.6028340290763011</v>
      </c>
      <c r="L47">
        <f t="shared" si="32"/>
        <v>0.7111436928434406</v>
      </c>
      <c r="M47">
        <f t="shared" si="33"/>
        <v>0.3760667002967799</v>
      </c>
      <c r="N47">
        <f t="shared" si="34"/>
        <v>0.34333741823805153</v>
      </c>
      <c r="O47">
        <f t="shared" si="35"/>
        <v>0.17058458697481732</v>
      </c>
      <c r="P47">
        <f t="shared" si="36"/>
        <v>0.005857202968559162</v>
      </c>
      <c r="Q47">
        <f t="shared" si="37"/>
        <v>1</v>
      </c>
      <c r="S47" s="24">
        <f t="shared" si="18"/>
        <v>1.39698668319701E-07</v>
      </c>
      <c r="T47" s="11">
        <v>1</v>
      </c>
      <c r="U47" s="16">
        <f t="shared" si="19"/>
        <v>1.39698668319701E-07</v>
      </c>
      <c r="V47" s="17" t="s">
        <v>35</v>
      </c>
      <c r="W47" s="11"/>
      <c r="X47" s="11"/>
      <c r="Y47" s="11"/>
      <c r="Z47" s="11"/>
    </row>
    <row r="48" spans="1:26" ht="12.75">
      <c r="A48" s="37" t="s">
        <v>36</v>
      </c>
      <c r="B48">
        <f t="shared" si="22"/>
        <v>0.28799465462422963</v>
      </c>
      <c r="C48">
        <f t="shared" si="23"/>
        <v>0.23561423563691303</v>
      </c>
      <c r="D48">
        <f t="shared" si="24"/>
        <v>0.2383205296523624</v>
      </c>
      <c r="E48">
        <f t="shared" si="25"/>
        <v>0.16566135013219777</v>
      </c>
      <c r="F48">
        <f t="shared" si="26"/>
        <v>0.6609935261379803</v>
      </c>
      <c r="G48">
        <f t="shared" si="27"/>
        <v>0.4085253657248405</v>
      </c>
      <c r="H48">
        <f t="shared" si="28"/>
        <v>0.9941270856636327</v>
      </c>
      <c r="I48">
        <f t="shared" si="29"/>
        <v>0.0009705402937020913</v>
      </c>
      <c r="J48">
        <f t="shared" si="30"/>
        <v>0.31223018097898103</v>
      </c>
      <c r="K48">
        <f t="shared" si="31"/>
        <v>0.7111436928434406</v>
      </c>
      <c r="L48">
        <f t="shared" si="32"/>
        <v>0.43539273055750194</v>
      </c>
      <c r="M48">
        <f t="shared" si="33"/>
        <v>0.3854696795911576</v>
      </c>
      <c r="N48">
        <f t="shared" si="34"/>
        <v>0.8121598647398446</v>
      </c>
      <c r="O48">
        <f t="shared" si="35"/>
        <v>0.005857202968559162</v>
      </c>
      <c r="P48">
        <f t="shared" si="36"/>
        <v>0.3698609888544287</v>
      </c>
      <c r="Q48">
        <f t="shared" si="37"/>
        <v>1</v>
      </c>
      <c r="S48" s="24">
        <f t="shared" si="18"/>
        <v>4.5762978210361576E-05</v>
      </c>
      <c r="T48" s="11">
        <v>1</v>
      </c>
      <c r="U48" s="16">
        <f t="shared" si="19"/>
        <v>4.5762978210361576E-05</v>
      </c>
      <c r="V48" s="17" t="s">
        <v>36</v>
      </c>
      <c r="W48" s="11"/>
      <c r="X48" s="11"/>
      <c r="Y48" s="11"/>
      <c r="Z48" s="11"/>
    </row>
    <row r="49" spans="1:26" ht="12.75">
      <c r="A49" s="37" t="s">
        <v>37</v>
      </c>
      <c r="B49">
        <f t="shared" si="22"/>
        <v>0.3619581011233736</v>
      </c>
      <c r="C49">
        <f t="shared" si="23"/>
        <v>0.722111204846658</v>
      </c>
      <c r="D49">
        <f t="shared" si="24"/>
        <v>0.16566135013219777</v>
      </c>
      <c r="E49">
        <f t="shared" si="25"/>
        <v>0.2929885651189763</v>
      </c>
      <c r="F49">
        <f t="shared" si="26"/>
        <v>0.4085253657248405</v>
      </c>
      <c r="G49">
        <f t="shared" si="27"/>
        <v>0.9941270856636327</v>
      </c>
      <c r="H49">
        <f t="shared" si="28"/>
        <v>0.9538867045715214</v>
      </c>
      <c r="I49">
        <f t="shared" si="29"/>
        <v>0.07350710538742825</v>
      </c>
      <c r="J49">
        <f t="shared" si="30"/>
        <v>0.24621043369013657</v>
      </c>
      <c r="K49">
        <f t="shared" si="31"/>
        <v>0.43539273055750194</v>
      </c>
      <c r="L49">
        <f t="shared" si="32"/>
        <v>0.34333741823805153</v>
      </c>
      <c r="M49">
        <f t="shared" si="33"/>
        <v>0.17058458697481732</v>
      </c>
      <c r="N49">
        <f t="shared" si="34"/>
        <v>0.9941270856636327</v>
      </c>
      <c r="O49">
        <f t="shared" si="35"/>
        <v>0.3698609888544287</v>
      </c>
      <c r="P49">
        <f t="shared" si="36"/>
        <v>0.3518292858970143</v>
      </c>
      <c r="Q49">
        <f t="shared" si="37"/>
        <v>1</v>
      </c>
      <c r="S49" s="24">
        <f t="shared" si="18"/>
        <v>0.29341497512505416</v>
      </c>
      <c r="T49" s="11">
        <v>1</v>
      </c>
      <c r="U49" s="16">
        <f t="shared" si="19"/>
        <v>0.29341497512505416</v>
      </c>
      <c r="V49" s="17" t="s">
        <v>37</v>
      </c>
      <c r="W49" s="11"/>
      <c r="X49" s="11"/>
      <c r="Y49" s="11"/>
      <c r="Z49" s="11"/>
    </row>
    <row r="50" spans="1:26" ht="12.75">
      <c r="A50" s="37" t="s">
        <v>38</v>
      </c>
      <c r="B50">
        <f t="shared" si="22"/>
        <v>0.2383205296523624</v>
      </c>
      <c r="C50">
        <f t="shared" si="23"/>
        <v>0.818064247830235</v>
      </c>
      <c r="D50">
        <f t="shared" si="24"/>
        <v>0.2929885651189763</v>
      </c>
      <c r="E50">
        <f t="shared" si="25"/>
        <v>0.3831565528639832</v>
      </c>
      <c r="F50">
        <f t="shared" si="26"/>
        <v>0.9941270856636327</v>
      </c>
      <c r="G50">
        <f t="shared" si="27"/>
        <v>0.9538867045715214</v>
      </c>
      <c r="H50">
        <f t="shared" si="28"/>
        <v>0.6028340290763011</v>
      </c>
      <c r="I50">
        <f t="shared" si="29"/>
        <v>0.03874653429137987</v>
      </c>
      <c r="J50">
        <f t="shared" si="30"/>
        <v>0.3760667002967799</v>
      </c>
      <c r="K50">
        <f t="shared" si="31"/>
        <v>0.34333741823805153</v>
      </c>
      <c r="L50">
        <f t="shared" si="32"/>
        <v>0.8121598647398446</v>
      </c>
      <c r="M50">
        <f t="shared" si="33"/>
        <v>0.005857202968559162</v>
      </c>
      <c r="N50">
        <f t="shared" si="34"/>
        <v>0.4609362788801434</v>
      </c>
      <c r="O50">
        <f t="shared" si="35"/>
        <v>0.3518292858970143</v>
      </c>
      <c r="P50">
        <f t="shared" si="36"/>
        <v>0.3827603942362884</v>
      </c>
      <c r="Q50">
        <f t="shared" si="37"/>
        <v>1</v>
      </c>
      <c r="S50" s="24">
        <f t="shared" si="18"/>
        <v>0.01848258903126101</v>
      </c>
      <c r="T50" s="11">
        <v>1</v>
      </c>
      <c r="U50" s="16">
        <f t="shared" si="19"/>
        <v>0.01848258903126101</v>
      </c>
      <c r="V50" s="17" t="s">
        <v>38</v>
      </c>
      <c r="W50" s="11"/>
      <c r="X50" s="11"/>
      <c r="Y50" s="11"/>
      <c r="Z50" s="11"/>
    </row>
    <row r="51" spans="1:26" ht="12.75">
      <c r="A51" s="37" t="s">
        <v>39</v>
      </c>
      <c r="B51">
        <f t="shared" si="22"/>
        <v>0.16566135013219777</v>
      </c>
      <c r="C51">
        <f t="shared" si="23"/>
        <v>0.6365778123780657</v>
      </c>
      <c r="D51">
        <f t="shared" si="24"/>
        <v>0.3831565528639832</v>
      </c>
      <c r="E51">
        <f t="shared" si="25"/>
        <v>0.006386255368288859</v>
      </c>
      <c r="F51">
        <f t="shared" si="26"/>
        <v>0.9538867045715214</v>
      </c>
      <c r="G51">
        <f t="shared" si="27"/>
        <v>0.6028340290763011</v>
      </c>
      <c r="H51">
        <f t="shared" si="28"/>
        <v>0.7111436928434406</v>
      </c>
      <c r="I51">
        <f t="shared" si="29"/>
        <v>0.14764743429665728</v>
      </c>
      <c r="J51">
        <f t="shared" si="30"/>
        <v>0.3854696795911576</v>
      </c>
      <c r="K51">
        <f t="shared" si="31"/>
        <v>0.8121598647398446</v>
      </c>
      <c r="L51">
        <f t="shared" si="32"/>
        <v>0.9941270856636327</v>
      </c>
      <c r="M51">
        <f t="shared" si="33"/>
        <v>0.3698609888544287</v>
      </c>
      <c r="N51">
        <f t="shared" si="34"/>
        <v>0.5161532225962037</v>
      </c>
      <c r="O51">
        <f t="shared" si="35"/>
        <v>0.3827603942362884</v>
      </c>
      <c r="P51">
        <f t="shared" si="36"/>
        <v>0.2632447424632788</v>
      </c>
      <c r="Q51">
        <f t="shared" si="37"/>
        <v>1</v>
      </c>
      <c r="S51" s="24">
        <f t="shared" si="18"/>
        <v>0.09327184695418511</v>
      </c>
      <c r="T51" s="11">
        <v>1</v>
      </c>
      <c r="U51" s="16">
        <f t="shared" si="19"/>
        <v>0.09327184695418511</v>
      </c>
      <c r="V51" s="17" t="s">
        <v>39</v>
      </c>
      <c r="W51" s="11"/>
      <c r="X51" s="11"/>
      <c r="Y51" s="11"/>
      <c r="Z51" s="11"/>
    </row>
    <row r="52" spans="1:26" ht="12.75">
      <c r="A52" s="37" t="s">
        <v>40</v>
      </c>
      <c r="B52">
        <f t="shared" si="22"/>
        <v>0.2929885651189763</v>
      </c>
      <c r="C52">
        <f t="shared" si="23"/>
        <v>0.3765956529861752</v>
      </c>
      <c r="D52">
        <f t="shared" si="24"/>
        <v>0.006386255368288859</v>
      </c>
      <c r="E52">
        <f t="shared" si="25"/>
        <v>0.04902201479596683</v>
      </c>
      <c r="F52">
        <f t="shared" si="26"/>
        <v>0.6028340290763011</v>
      </c>
      <c r="G52">
        <f t="shared" si="27"/>
        <v>0.7111436928434406</v>
      </c>
      <c r="H52">
        <f t="shared" si="28"/>
        <v>0.43539273055750194</v>
      </c>
      <c r="I52">
        <f t="shared" si="29"/>
        <v>0.19671461524858486</v>
      </c>
      <c r="J52">
        <f t="shared" si="30"/>
        <v>0.17058458697481732</v>
      </c>
      <c r="K52">
        <f t="shared" si="31"/>
        <v>0.9941270856636327</v>
      </c>
      <c r="L52">
        <f t="shared" si="32"/>
        <v>0.4609362788801434</v>
      </c>
      <c r="M52">
        <f t="shared" si="33"/>
        <v>0.3518292858970143</v>
      </c>
      <c r="N52">
        <f t="shared" si="34"/>
        <v>0.39566501920752983</v>
      </c>
      <c r="O52">
        <f t="shared" si="35"/>
        <v>0.2632447424632788</v>
      </c>
      <c r="P52">
        <f t="shared" si="36"/>
        <v>0.12418453149537409</v>
      </c>
      <c r="Q52">
        <f t="shared" si="37"/>
        <v>1</v>
      </c>
      <c r="S52" s="24">
        <f t="shared" si="18"/>
        <v>0.00045117577519447914</v>
      </c>
      <c r="T52" s="11">
        <v>1</v>
      </c>
      <c r="U52" s="16">
        <f t="shared" si="19"/>
        <v>0.00045117577519447914</v>
      </c>
      <c r="V52" s="17" t="s">
        <v>40</v>
      </c>
      <c r="W52" s="11"/>
      <c r="X52" s="11"/>
      <c r="Y52" s="11"/>
      <c r="Z52" s="11"/>
    </row>
    <row r="53" spans="1:26" ht="12.75">
      <c r="A53" s="37" t="s">
        <v>41</v>
      </c>
      <c r="B53">
        <f t="shared" si="22"/>
        <v>0.3831565528639832</v>
      </c>
      <c r="C53">
        <f t="shared" si="23"/>
        <v>0.9935948977162753</v>
      </c>
      <c r="D53">
        <f t="shared" si="24"/>
        <v>0.04902201479596683</v>
      </c>
      <c r="E53">
        <f t="shared" si="25"/>
        <v>0.3252980199726506</v>
      </c>
      <c r="F53">
        <f t="shared" si="26"/>
        <v>0.7111436928434406</v>
      </c>
      <c r="G53">
        <f t="shared" si="27"/>
        <v>0.43539273055750194</v>
      </c>
      <c r="H53">
        <f t="shared" si="28"/>
        <v>0.34333741823805153</v>
      </c>
      <c r="I53">
        <f t="shared" si="29"/>
        <v>0.016286035308561393</v>
      </c>
      <c r="J53">
        <f t="shared" si="30"/>
        <v>0.005857202968559162</v>
      </c>
      <c r="K53">
        <f t="shared" si="31"/>
        <v>0.4609362788801434</v>
      </c>
      <c r="L53">
        <f t="shared" si="32"/>
        <v>0.5161532225962037</v>
      </c>
      <c r="M53">
        <f t="shared" si="33"/>
        <v>0.3827603942362884</v>
      </c>
      <c r="N53">
        <f t="shared" si="34"/>
        <v>0.6856518905428836</v>
      </c>
      <c r="O53">
        <f t="shared" si="35"/>
        <v>0.12418453149537409</v>
      </c>
      <c r="P53">
        <f t="shared" si="36"/>
        <v>0.16260044135282228</v>
      </c>
      <c r="Q53">
        <f t="shared" si="37"/>
        <v>1</v>
      </c>
      <c r="S53" s="24">
        <f t="shared" si="18"/>
        <v>7.761808700274576E-05</v>
      </c>
      <c r="T53" s="11">
        <v>1</v>
      </c>
      <c r="U53" s="16">
        <f t="shared" si="19"/>
        <v>7.761808700274576E-05</v>
      </c>
      <c r="V53" s="17" t="s">
        <v>41</v>
      </c>
      <c r="W53" s="11"/>
      <c r="X53" s="11"/>
      <c r="Y53" s="11"/>
      <c r="Z53" s="11"/>
    </row>
    <row r="54" spans="1:26" ht="12.75">
      <c r="A54" s="37" t="s">
        <v>42</v>
      </c>
      <c r="B54">
        <f t="shared" si="22"/>
        <v>0.006386255368288859</v>
      </c>
      <c r="C54">
        <f t="shared" si="23"/>
        <v>0.9498015366718574</v>
      </c>
      <c r="D54">
        <f t="shared" si="24"/>
        <v>0.3252980199726506</v>
      </c>
      <c r="E54">
        <f t="shared" si="25"/>
        <v>0.2603973693281121</v>
      </c>
      <c r="F54">
        <f t="shared" si="26"/>
        <v>0.43539273055750194</v>
      </c>
      <c r="G54">
        <f t="shared" si="27"/>
        <v>0.34333741823805153</v>
      </c>
      <c r="H54">
        <f t="shared" si="28"/>
        <v>0.8121598647398446</v>
      </c>
      <c r="I54">
        <f t="shared" si="29"/>
        <v>1.5686135427314303E-05</v>
      </c>
      <c r="J54">
        <f t="shared" si="30"/>
        <v>0.3698609888544287</v>
      </c>
      <c r="K54">
        <f t="shared" si="31"/>
        <v>0.5161532225962037</v>
      </c>
      <c r="L54">
        <f t="shared" si="32"/>
        <v>0.39566501920752983</v>
      </c>
      <c r="M54">
        <f t="shared" si="33"/>
        <v>0.2632447424632788</v>
      </c>
      <c r="N54">
        <f t="shared" si="34"/>
        <v>0.8674101366570824</v>
      </c>
      <c r="O54">
        <f t="shared" si="35"/>
        <v>0.16260044135282228</v>
      </c>
      <c r="P54">
        <f t="shared" si="36"/>
        <v>0.03421331147316713</v>
      </c>
      <c r="Q54">
        <f t="shared" si="37"/>
        <v>1</v>
      </c>
      <c r="S54" s="24">
        <f t="shared" si="18"/>
        <v>9.388642702252336E-08</v>
      </c>
      <c r="T54" s="11">
        <v>1</v>
      </c>
      <c r="U54" s="16">
        <f t="shared" si="19"/>
        <v>9.388642702252336E-08</v>
      </c>
      <c r="V54" s="17" t="s">
        <v>42</v>
      </c>
      <c r="W54" s="11"/>
      <c r="X54" s="11"/>
      <c r="Y54" s="11"/>
      <c r="Z54" s="11"/>
    </row>
    <row r="55" spans="1:26" ht="12.75">
      <c r="A55" s="37" t="s">
        <v>43</v>
      </c>
      <c r="B55">
        <f t="shared" si="22"/>
        <v>0.04902201479596683</v>
      </c>
      <c r="C55">
        <f t="shared" si="23"/>
        <v>0.5757258607452469</v>
      </c>
      <c r="D55">
        <f t="shared" si="24"/>
        <v>0.2603973693281121</v>
      </c>
      <c r="E55">
        <f t="shared" si="25"/>
        <v>0.38038594018728217</v>
      </c>
      <c r="F55">
        <f t="shared" si="26"/>
        <v>0.34333741823805153</v>
      </c>
      <c r="G55">
        <f t="shared" si="27"/>
        <v>0.8121598647398446</v>
      </c>
      <c r="H55">
        <f t="shared" si="28"/>
        <v>0.9941270856636327</v>
      </c>
      <c r="I55">
        <f t="shared" si="29"/>
        <v>0.13490047554426318</v>
      </c>
      <c r="J55">
        <f t="shared" si="30"/>
        <v>0.3518292858970143</v>
      </c>
      <c r="K55">
        <f t="shared" si="31"/>
        <v>0.39566501920752983</v>
      </c>
      <c r="L55">
        <f t="shared" si="32"/>
        <v>0.6856518905428836</v>
      </c>
      <c r="M55">
        <f t="shared" si="33"/>
        <v>0.12418453149537409</v>
      </c>
      <c r="N55">
        <f t="shared" si="34"/>
        <v>0.8219609087670217</v>
      </c>
      <c r="O55">
        <f t="shared" si="35"/>
        <v>0.03421331147316713</v>
      </c>
      <c r="P55">
        <f t="shared" si="36"/>
        <v>0.2686072423442644</v>
      </c>
      <c r="Q55">
        <f t="shared" si="37"/>
        <v>1</v>
      </c>
      <c r="S55" s="24">
        <f t="shared" si="18"/>
        <v>0.009360106882741737</v>
      </c>
      <c r="T55" s="11">
        <v>1</v>
      </c>
      <c r="U55" s="16">
        <f t="shared" si="19"/>
        <v>0.009360106882741737</v>
      </c>
      <c r="V55" s="17" t="s">
        <v>43</v>
      </c>
      <c r="W55" s="11"/>
      <c r="X55" s="11"/>
      <c r="Y55" s="11"/>
      <c r="Z55" s="11"/>
    </row>
    <row r="56" spans="1:26" ht="12.75">
      <c r="A56" s="37" t="s">
        <v>44</v>
      </c>
      <c r="B56">
        <f t="shared" si="22"/>
        <v>0.3252980199726506</v>
      </c>
      <c r="C56">
        <f t="shared" si="23"/>
        <v>0.6894439120660979</v>
      </c>
      <c r="D56">
        <f t="shared" si="24"/>
        <v>0.38038594018728217</v>
      </c>
      <c r="E56">
        <f t="shared" si="25"/>
        <v>0.38156770891980457</v>
      </c>
      <c r="F56">
        <f t="shared" si="26"/>
        <v>0.8121598647398446</v>
      </c>
      <c r="G56">
        <f t="shared" si="27"/>
        <v>0.9941270856636327</v>
      </c>
      <c r="H56">
        <f t="shared" si="28"/>
        <v>0.4609362788801434</v>
      </c>
      <c r="I56">
        <f t="shared" si="29"/>
        <v>0.10900907379981396</v>
      </c>
      <c r="J56">
        <f t="shared" si="30"/>
        <v>0.3827603942362884</v>
      </c>
      <c r="K56">
        <f t="shared" si="31"/>
        <v>0.6856518905428836</v>
      </c>
      <c r="L56">
        <f t="shared" si="32"/>
        <v>0.8674101366570824</v>
      </c>
      <c r="M56">
        <f t="shared" si="33"/>
        <v>0.16260044135282228</v>
      </c>
      <c r="N56">
        <f t="shared" si="34"/>
        <v>0.9652300903490482</v>
      </c>
      <c r="O56">
        <f t="shared" si="35"/>
        <v>0.2686072423442644</v>
      </c>
      <c r="P56">
        <f t="shared" si="36"/>
        <v>0.005857202968559162</v>
      </c>
      <c r="Q56">
        <v>1</v>
      </c>
      <c r="S56" s="24">
        <f t="shared" si="18"/>
        <v>0.07422994373237876</v>
      </c>
      <c r="T56" s="11">
        <f>IF($Q$33=99,1,0)</f>
        <v>1</v>
      </c>
      <c r="U56" s="16">
        <f t="shared" si="19"/>
        <v>0.07422994373237876</v>
      </c>
      <c r="V56" s="17" t="s">
        <v>44</v>
      </c>
      <c r="W56" s="11"/>
      <c r="X56" s="11"/>
      <c r="Y56" s="11"/>
      <c r="Z56" s="11"/>
    </row>
    <row r="57" spans="1:26" ht="12.75">
      <c r="A57" s="37" t="s">
        <v>45</v>
      </c>
      <c r="B57">
        <f t="shared" si="22"/>
        <v>0.2603973693281121</v>
      </c>
      <c r="C57">
        <f t="shared" si="23"/>
        <v>0.4036939022085618</v>
      </c>
      <c r="D57">
        <f t="shared" si="24"/>
        <v>0.38156770891980457</v>
      </c>
      <c r="E57">
        <f t="shared" si="25"/>
        <v>0.18260553704000787</v>
      </c>
      <c r="F57">
        <f t="shared" si="26"/>
        <v>0.9941270856636327</v>
      </c>
      <c r="G57">
        <f t="shared" si="27"/>
        <v>0.4609362788801434</v>
      </c>
      <c r="H57">
        <f t="shared" si="28"/>
        <v>0.5161532225962037</v>
      </c>
      <c r="I57">
        <f t="shared" si="29"/>
        <v>0.1683075699757704</v>
      </c>
      <c r="J57">
        <f t="shared" si="30"/>
        <v>0.2632447424632788</v>
      </c>
      <c r="K57">
        <f t="shared" si="31"/>
        <v>0.8674101366570824</v>
      </c>
      <c r="L57">
        <f t="shared" si="32"/>
        <v>0.8219609087670217</v>
      </c>
      <c r="M57">
        <f t="shared" si="33"/>
        <v>0.03421331147316713</v>
      </c>
      <c r="N57">
        <f t="shared" si="34"/>
        <v>0.6773410600653271</v>
      </c>
      <c r="O57">
        <f t="shared" si="35"/>
        <v>0.005857202968559162</v>
      </c>
      <c r="P57">
        <v>1</v>
      </c>
      <c r="Q57">
        <v>1</v>
      </c>
      <c r="S57" s="24">
        <f t="shared" si="18"/>
        <v>0.0074279262048471155</v>
      </c>
      <c r="T57" s="11">
        <f>IF(AND(T56,$P$33=99),1,0)</f>
        <v>0</v>
      </c>
      <c r="U57" s="16">
        <f t="shared" si="19"/>
        <v>0</v>
      </c>
      <c r="V57" s="17" t="s">
        <v>45</v>
      </c>
      <c r="W57" s="11"/>
      <c r="X57" s="11"/>
      <c r="Y57" s="11"/>
      <c r="Z57" s="11"/>
    </row>
    <row r="58" spans="1:26" ht="12.75">
      <c r="A58" s="37" t="s">
        <v>46</v>
      </c>
      <c r="B58">
        <f t="shared" si="22"/>
        <v>0.38038594018728217</v>
      </c>
      <c r="C58">
        <f t="shared" si="23"/>
        <v>0.3115401091614012</v>
      </c>
      <c r="D58">
        <f t="shared" si="24"/>
        <v>0.18260553704000787</v>
      </c>
      <c r="E58">
        <f t="shared" si="25"/>
        <v>0.006386255368288859</v>
      </c>
      <c r="F58">
        <f t="shared" si="26"/>
        <v>0.4609362788801434</v>
      </c>
      <c r="G58">
        <f t="shared" si="27"/>
        <v>0.5161532225962037</v>
      </c>
      <c r="H58">
        <f t="shared" si="28"/>
        <v>0.39566501920752983</v>
      </c>
      <c r="I58">
        <f t="shared" si="29"/>
        <v>0.0459402182138132</v>
      </c>
      <c r="J58">
        <f t="shared" si="30"/>
        <v>0.12418453149537409</v>
      </c>
      <c r="K58">
        <f t="shared" si="31"/>
        <v>0.8219609087670217</v>
      </c>
      <c r="L58">
        <f t="shared" si="32"/>
        <v>0.9652300903490482</v>
      </c>
      <c r="M58">
        <f t="shared" si="33"/>
        <v>0.2686072423442644</v>
      </c>
      <c r="N58">
        <f t="shared" si="34"/>
        <v>0.9941270856636327</v>
      </c>
      <c r="O58">
        <v>1</v>
      </c>
      <c r="P58">
        <v>1</v>
      </c>
      <c r="Q58">
        <v>1</v>
      </c>
      <c r="S58" s="24">
        <f t="shared" si="18"/>
        <v>0.01572345692246833</v>
      </c>
      <c r="T58" s="11">
        <f>IF(AND(T57,$O$33=99),1,0)</f>
        <v>0</v>
      </c>
      <c r="U58" s="16">
        <f t="shared" si="19"/>
        <v>0</v>
      </c>
      <c r="V58" s="17" t="s">
        <v>46</v>
      </c>
      <c r="W58" s="11"/>
      <c r="X58" s="11"/>
      <c r="Y58" s="11"/>
      <c r="Z58" s="11"/>
    </row>
    <row r="59" spans="1:26" ht="12.75">
      <c r="A59" s="37" t="s">
        <v>47</v>
      </c>
      <c r="B59">
        <f t="shared" si="22"/>
        <v>0.38156770891980457</v>
      </c>
      <c r="C59">
        <f t="shared" si="23"/>
        <v>0.7969427366531772</v>
      </c>
      <c r="D59">
        <f t="shared" si="24"/>
        <v>0.006386255368288859</v>
      </c>
      <c r="E59">
        <f t="shared" si="25"/>
        <v>0.37605293844397136</v>
      </c>
      <c r="F59">
        <f t="shared" si="26"/>
        <v>0.5161532225962037</v>
      </c>
      <c r="G59">
        <f t="shared" si="27"/>
        <v>0.39566501920752983</v>
      </c>
      <c r="H59">
        <f t="shared" si="28"/>
        <v>0.6856518905428836</v>
      </c>
      <c r="I59">
        <f t="shared" si="29"/>
        <v>0.008081422873885517</v>
      </c>
      <c r="J59">
        <f t="shared" si="30"/>
        <v>0.16260044135282228</v>
      </c>
      <c r="K59">
        <f t="shared" si="31"/>
        <v>0.9652300903490482</v>
      </c>
      <c r="L59">
        <f t="shared" si="32"/>
        <v>0.6773410600653271</v>
      </c>
      <c r="M59">
        <f t="shared" si="33"/>
        <v>0.005857202968559162</v>
      </c>
      <c r="N59">
        <v>1</v>
      </c>
      <c r="O59">
        <v>1</v>
      </c>
      <c r="P59">
        <v>1</v>
      </c>
      <c r="Q59">
        <v>1</v>
      </c>
      <c r="S59" s="24">
        <f t="shared" si="18"/>
        <v>0.0005145671499014813</v>
      </c>
      <c r="T59" s="11">
        <f>IF(AND(T58,$N$33=99),1,0)</f>
        <v>0</v>
      </c>
      <c r="U59" s="16">
        <f t="shared" si="19"/>
        <v>0</v>
      </c>
      <c r="V59" s="17" t="s">
        <v>47</v>
      </c>
      <c r="W59" s="11"/>
      <c r="X59" s="11"/>
      <c r="Y59" s="11"/>
      <c r="Z59" s="11"/>
    </row>
    <row r="60" spans="1:26" ht="12.75">
      <c r="A60" s="37" t="s">
        <v>48</v>
      </c>
      <c r="B60">
        <f>LOOKUP($B$33,$J$3:$N$3,J19:N19)</f>
        <v>0.18260553704000787</v>
      </c>
      <c r="C60">
        <f>LOOKUP($C$33,$J$3:$N$3,J20:N20)</f>
        <v>0.9935948977162753</v>
      </c>
      <c r="D60">
        <f>LOOKUP($D$33,$J$3:$N$3,J21:N21)</f>
        <v>0.37605293844397136</v>
      </c>
      <c r="E60">
        <f>LOOKUP($E$33,$J$3:$N$3,J22:N22)</f>
        <v>0.3614177811326736</v>
      </c>
      <c r="F60">
        <f>LOOKUP($F$33,$D$3:$H$3,D23:H23)</f>
        <v>0.39566501920752983</v>
      </c>
      <c r="G60">
        <f>LOOKUP($G$33,$D$3:$H$3,D24:H24)</f>
        <v>0.6856518905428836</v>
      </c>
      <c r="H60">
        <f>LOOKUP($H$33,$D$3:$H$3,D25:H25)</f>
        <v>0.8674101366570824</v>
      </c>
      <c r="I60">
        <f>LOOKUP($I$33,$D$3:$H$3,D26:H26)</f>
        <v>0.014620748132542606</v>
      </c>
      <c r="J60">
        <f>LOOKUP($J$33,$D$3:$H$3,D27:H27)</f>
        <v>0.03421331147316713</v>
      </c>
      <c r="K60">
        <f>LOOKUP($K$33,$D$3:$H$3,D28:H28)</f>
        <v>0.6773410600653271</v>
      </c>
      <c r="L60">
        <f>LOOKUP($L$33,$D$3:$H$3,D29:H29)</f>
        <v>0.9941270856636327</v>
      </c>
      <c r="M60">
        <v>1</v>
      </c>
      <c r="N60">
        <v>1</v>
      </c>
      <c r="O60">
        <v>1</v>
      </c>
      <c r="P60">
        <v>1</v>
      </c>
      <c r="Q60">
        <v>1</v>
      </c>
      <c r="R60" s="12"/>
      <c r="S60" s="24">
        <f t="shared" si="18"/>
        <v>1.9545718520694324</v>
      </c>
      <c r="T60" s="11">
        <f>IF(AND(T59,$M$33=99),1,0)</f>
        <v>0</v>
      </c>
      <c r="U60" s="16">
        <f t="shared" si="19"/>
        <v>0</v>
      </c>
      <c r="V60" s="17" t="s">
        <v>48</v>
      </c>
      <c r="W60" s="12"/>
      <c r="X60" s="12"/>
      <c r="Y60" s="12"/>
      <c r="Z60" s="12"/>
    </row>
    <row r="61" spans="1:22" ht="12.75">
      <c r="A61" s="37" t="s">
        <v>49</v>
      </c>
      <c r="B61">
        <f>LOOKUP($B$33,$J$3:$N$3,J20:N20)</f>
        <v>0.006386255368288859</v>
      </c>
      <c r="C61">
        <f>LOOKUP($C$33,$J$3:$N$3,J21:N21)</f>
        <v>0.42959853400981246</v>
      </c>
      <c r="D61">
        <f>LOOKUP($D$33,$J$3:$N$3,J22:N22)</f>
        <v>0.3614177811326736</v>
      </c>
      <c r="E61">
        <f>LOOKUP($E$33,$J$3:$N$3,J23:N23)</f>
        <v>0.3838035411156553</v>
      </c>
      <c r="F61">
        <f>LOOKUP($F$33,$D$3:$H$3,D24:H24)</f>
        <v>0.6856518905428836</v>
      </c>
      <c r="G61">
        <f>LOOKUP($G$33,$D$3:$H$3,D25:H25)</f>
        <v>0.8674101366570824</v>
      </c>
      <c r="H61">
        <f>LOOKUP($H$33,$D$3:$H$3,D26:H26)</f>
        <v>0.8219609087670217</v>
      </c>
      <c r="I61">
        <f>LOOKUP($I$33,$D$3:$H$3,D27:H27)</f>
        <v>0.0005512348787298678</v>
      </c>
      <c r="J61">
        <f>LOOKUP($J$33,$D$3:$H$3,D28:H28)</f>
        <v>0.2686072423442644</v>
      </c>
      <c r="K61">
        <f>LOOKUP($K$33,$D$3:$H$3,D29:H29)</f>
        <v>0.9941270856636327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S61" s="24">
        <f t="shared" si="18"/>
        <v>0.027384398915745962</v>
      </c>
      <c r="T61" s="11">
        <f>IF(AND(T60,$L$33=99),1,0)</f>
        <v>0</v>
      </c>
      <c r="U61" s="16">
        <f t="shared" si="19"/>
        <v>0</v>
      </c>
      <c r="V61" s="17" t="s">
        <v>49</v>
      </c>
    </row>
    <row r="62" spans="1:22" ht="12.75">
      <c r="A62" s="37" t="s">
        <v>52</v>
      </c>
      <c r="B62">
        <f>LOOKUP($B$33,$J$3:$N$3,J21:N21)</f>
        <v>0.37605293844397136</v>
      </c>
      <c r="C62">
        <f>LOOKUP($C$33,$J$3:$N$3,J22:N22)</f>
        <v>0.4860350741684809</v>
      </c>
      <c r="D62">
        <f>LOOKUP($D$33,$J$3:$N$3,J23:N23)</f>
        <v>0.3838035411156553</v>
      </c>
      <c r="E62">
        <f>LOOKUP($E$33,$J$3:$N$3,J24:N24)</f>
        <v>0.2774908079499036</v>
      </c>
      <c r="F62">
        <f>LOOKUP($F$33,$D$3:$H$3,D25:H25)</f>
        <v>0.8674101366570824</v>
      </c>
      <c r="G62">
        <f>LOOKUP($G$33,$D$3:$H$3,D26:H26)</f>
        <v>0.8219609087670217</v>
      </c>
      <c r="H62">
        <f>LOOKUP($H$33,$D$3:$H$3,D27:H27)</f>
        <v>0.9652300903490482</v>
      </c>
      <c r="I62">
        <f>LOOKUP($I$33,$D$3:$H$3,D28:H28)</f>
        <v>0.04841783347858343</v>
      </c>
      <c r="J62">
        <f>LOOKUP($J$33,$D$3:$H$3,D29:H29)</f>
        <v>0.005857202968559162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S62" s="24">
        <f t="shared" si="18"/>
        <v>3.799061388864161</v>
      </c>
      <c r="T62" s="11">
        <f>IF(AND(T61,$K$33=99),1,0)</f>
        <v>0</v>
      </c>
      <c r="U62" s="16">
        <f t="shared" si="19"/>
        <v>0</v>
      </c>
      <c r="V62" s="17" t="s">
        <v>52</v>
      </c>
    </row>
    <row r="63" spans="1:22" ht="12.75">
      <c r="A63" s="37" t="s">
        <v>53</v>
      </c>
      <c r="B63">
        <f>LOOKUP($B$33,$J$3:$N$3,J22:N22)</f>
        <v>0.3614177811326736</v>
      </c>
      <c r="C63">
        <f>LOOKUP($C$33,$J$3:$N$3,J23:N23)</f>
        <v>0.3636813907812252</v>
      </c>
      <c r="D63">
        <f>LOOKUP($D$33,$J$3:$N$3,J24:N24)</f>
        <v>0.2774908079499036</v>
      </c>
      <c r="E63">
        <f>LOOKUP($E$33,$J$3:$N$3,J25:N25)</f>
        <v>0.13373346860665944</v>
      </c>
      <c r="F63">
        <f>LOOKUP($F$33,$D$3:$H$3,D26:H26)</f>
        <v>0.8219609087670217</v>
      </c>
      <c r="G63">
        <f>LOOKUP($G$33,$D$3:$H$3,D27:H27)</f>
        <v>0.9652300903490482</v>
      </c>
      <c r="H63">
        <f>LOOKUP($H$33,$D$3:$H$3,D28:H28)</f>
        <v>0.6773410600653271</v>
      </c>
      <c r="I63">
        <f>LOOKUP($I$33,$D$3:$H$3,D29:H29)</f>
        <v>1.5686135427314303E-05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S63" s="24">
        <f t="shared" si="18"/>
        <v>0.04111730903456509</v>
      </c>
      <c r="T63" s="11">
        <f>IF(AND(T62,$J$33=99),1,0)</f>
        <v>0</v>
      </c>
      <c r="U63" s="16">
        <f t="shared" si="19"/>
        <v>0</v>
      </c>
      <c r="V63" s="17" t="s">
        <v>53</v>
      </c>
    </row>
    <row r="64" spans="1:22" ht="12.75">
      <c r="A64" s="38" t="s">
        <v>54</v>
      </c>
      <c r="B64">
        <f>LOOKUP($B$33,$J$3:$N$3,J23:N23)</f>
        <v>0.3838035411156553</v>
      </c>
      <c r="C64">
        <f>LOOKUP($C$33,$J$3:$N$3,J24:N24)</f>
        <v>0.6625276565470581</v>
      </c>
      <c r="D64">
        <f>LOOKUP($D$33,$J$3:$N$3,J25:N25)</f>
        <v>0.13373346860665944</v>
      </c>
      <c r="E64">
        <f>LOOKUP($E$33,$J$3:$N$3,J26:N26)</f>
        <v>0.1742486723082123</v>
      </c>
      <c r="F64">
        <f>LOOKUP($F$33,$D$3:$H$3,D27:H27)</f>
        <v>0.9652300903490482</v>
      </c>
      <c r="G64">
        <f>LOOKUP($G$33,$D$3:$H$3,D28:H28)</f>
        <v>0.6773410600653271</v>
      </c>
      <c r="H64">
        <f>LOOKUP($H$33,$D$3:$H$3,D29:H29)</f>
        <v>0.9941270856636327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S64" s="24">
        <f t="shared" si="18"/>
        <v>3851.2591054857553</v>
      </c>
      <c r="T64" s="11">
        <f>IF(AND(T63,$I$33=99),1,0)</f>
        <v>0</v>
      </c>
      <c r="U64" s="16">
        <f t="shared" si="19"/>
        <v>0</v>
      </c>
      <c r="V64" s="17" t="s">
        <v>54</v>
      </c>
    </row>
    <row r="68" spans="1:17" ht="12.75">
      <c r="A68" s="21"/>
      <c r="B68" s="19">
        <v>1</v>
      </c>
      <c r="C68" s="19">
        <v>2</v>
      </c>
      <c r="D68" s="19">
        <v>3</v>
      </c>
      <c r="E68" s="19">
        <v>4</v>
      </c>
      <c r="F68" s="19">
        <v>5</v>
      </c>
      <c r="G68" s="19">
        <v>6</v>
      </c>
      <c r="H68" s="19">
        <v>7</v>
      </c>
      <c r="I68" s="19">
        <v>8</v>
      </c>
      <c r="J68" s="19">
        <v>9</v>
      </c>
      <c r="K68" s="19">
        <v>10</v>
      </c>
      <c r="L68" s="19">
        <v>11</v>
      </c>
      <c r="M68" s="19">
        <v>12</v>
      </c>
      <c r="N68" s="19">
        <v>13</v>
      </c>
      <c r="O68" s="19">
        <v>14</v>
      </c>
      <c r="P68" s="19">
        <v>15</v>
      </c>
      <c r="Q68" s="20">
        <v>16</v>
      </c>
    </row>
    <row r="69" spans="1:17" ht="12.75">
      <c r="A69" s="22" t="s">
        <v>57</v>
      </c>
      <c r="B69">
        <v>99</v>
      </c>
      <c r="C69">
        <v>1</v>
      </c>
      <c r="D69">
        <v>0</v>
      </c>
      <c r="E69">
        <v>1</v>
      </c>
      <c r="F69">
        <v>1</v>
      </c>
      <c r="G69">
        <v>1</v>
      </c>
      <c r="H69">
        <v>0</v>
      </c>
      <c r="I69">
        <v>0</v>
      </c>
      <c r="J69">
        <v>2</v>
      </c>
      <c r="K69">
        <v>0</v>
      </c>
      <c r="L69">
        <v>0</v>
      </c>
      <c r="M69">
        <v>1</v>
      </c>
      <c r="N69">
        <v>1</v>
      </c>
      <c r="O69">
        <v>99</v>
      </c>
      <c r="P69">
        <v>99</v>
      </c>
      <c r="Q69">
        <v>99</v>
      </c>
    </row>
    <row r="70" spans="1:17" ht="12.75">
      <c r="A70" s="22" t="s">
        <v>58</v>
      </c>
      <c r="B70">
        <v>1</v>
      </c>
      <c r="C70">
        <v>0</v>
      </c>
      <c r="D70">
        <v>1</v>
      </c>
      <c r="E70">
        <v>1</v>
      </c>
      <c r="F70">
        <v>0</v>
      </c>
      <c r="G70">
        <v>0</v>
      </c>
      <c r="H70">
        <v>0</v>
      </c>
      <c r="I70">
        <v>2</v>
      </c>
      <c r="J70">
        <v>1</v>
      </c>
      <c r="K70">
        <v>0</v>
      </c>
      <c r="L70">
        <v>0</v>
      </c>
      <c r="M70">
        <v>1</v>
      </c>
      <c r="N70">
        <v>0</v>
      </c>
      <c r="O70">
        <v>1</v>
      </c>
      <c r="P70">
        <v>1</v>
      </c>
      <c r="Q70">
        <v>99</v>
      </c>
    </row>
    <row r="71" spans="1:17" ht="12.75">
      <c r="A71" s="22" t="s">
        <v>59</v>
      </c>
      <c r="B71">
        <v>99</v>
      </c>
      <c r="C71">
        <v>99</v>
      </c>
      <c r="D71">
        <v>99</v>
      </c>
      <c r="E71">
        <v>99</v>
      </c>
      <c r="F71">
        <v>99</v>
      </c>
      <c r="G71">
        <v>2</v>
      </c>
      <c r="H71">
        <v>1</v>
      </c>
      <c r="I71">
        <v>0</v>
      </c>
      <c r="J71">
        <v>1</v>
      </c>
      <c r="K71">
        <v>3</v>
      </c>
      <c r="L71">
        <v>2</v>
      </c>
      <c r="M71">
        <v>0</v>
      </c>
      <c r="N71">
        <v>0</v>
      </c>
      <c r="O71">
        <v>0</v>
      </c>
      <c r="P71">
        <v>0</v>
      </c>
      <c r="Q71">
        <v>1</v>
      </c>
    </row>
    <row r="72" spans="1:17" ht="12.75">
      <c r="A72" s="22" t="s">
        <v>48</v>
      </c>
      <c r="B72">
        <v>99</v>
      </c>
      <c r="C72">
        <v>99</v>
      </c>
      <c r="D72">
        <v>99</v>
      </c>
      <c r="E72">
        <v>99</v>
      </c>
      <c r="F72">
        <v>99</v>
      </c>
      <c r="G72">
        <v>99</v>
      </c>
      <c r="H72">
        <v>99</v>
      </c>
      <c r="I72">
        <v>1</v>
      </c>
      <c r="J72">
        <v>1</v>
      </c>
      <c r="K72">
        <v>0</v>
      </c>
      <c r="L72">
        <v>1</v>
      </c>
      <c r="M72">
        <v>1</v>
      </c>
      <c r="N72">
        <v>99</v>
      </c>
      <c r="O72">
        <v>99</v>
      </c>
      <c r="P72">
        <v>99</v>
      </c>
      <c r="Q72">
        <v>99</v>
      </c>
    </row>
    <row r="73" spans="1:17" ht="12.75">
      <c r="A73" s="22" t="s">
        <v>60</v>
      </c>
      <c r="B73">
        <v>99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1</v>
      </c>
      <c r="O73">
        <v>1</v>
      </c>
      <c r="P73">
        <v>99</v>
      </c>
      <c r="Q73">
        <v>99</v>
      </c>
    </row>
    <row r="74" spans="1:17" ht="12.75">
      <c r="A74" s="22" t="s">
        <v>40</v>
      </c>
      <c r="B74">
        <v>99</v>
      </c>
      <c r="C74">
        <v>99</v>
      </c>
      <c r="D74">
        <v>99</v>
      </c>
      <c r="E74">
        <v>99</v>
      </c>
      <c r="F74">
        <v>99</v>
      </c>
      <c r="G74">
        <v>99</v>
      </c>
      <c r="H74">
        <v>99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3</v>
      </c>
      <c r="P74">
        <v>2</v>
      </c>
      <c r="Q74">
        <v>99</v>
      </c>
    </row>
    <row r="75" spans="1:17" ht="12.75">
      <c r="A75" s="22" t="s">
        <v>61</v>
      </c>
      <c r="B75">
        <v>99</v>
      </c>
      <c r="C75">
        <v>99</v>
      </c>
      <c r="D75">
        <v>99</v>
      </c>
      <c r="E75">
        <v>99</v>
      </c>
      <c r="F75">
        <v>99</v>
      </c>
      <c r="G75">
        <v>99</v>
      </c>
      <c r="H75">
        <v>1</v>
      </c>
      <c r="I75">
        <v>0</v>
      </c>
      <c r="J75">
        <v>0</v>
      </c>
      <c r="K75">
        <v>1</v>
      </c>
      <c r="L75">
        <v>1</v>
      </c>
      <c r="M75">
        <v>0</v>
      </c>
      <c r="N75">
        <v>0</v>
      </c>
      <c r="O75">
        <v>0</v>
      </c>
      <c r="P75">
        <v>0</v>
      </c>
      <c r="Q75">
        <v>1</v>
      </c>
    </row>
    <row r="76" spans="1:17" ht="12.75">
      <c r="A76" s="22" t="s">
        <v>62</v>
      </c>
      <c r="B76">
        <v>99</v>
      </c>
      <c r="C76">
        <v>1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</row>
    <row r="77" spans="1:17" ht="12.75">
      <c r="A77" s="22" t="s">
        <v>20</v>
      </c>
      <c r="B77">
        <v>99</v>
      </c>
      <c r="C77">
        <v>99</v>
      </c>
      <c r="D77">
        <v>99</v>
      </c>
      <c r="E77">
        <v>99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1</v>
      </c>
    </row>
    <row r="78" spans="1:17" ht="12.75">
      <c r="A78" s="22" t="s">
        <v>63</v>
      </c>
      <c r="B78">
        <v>99</v>
      </c>
      <c r="C78">
        <v>99</v>
      </c>
      <c r="D78">
        <v>99</v>
      </c>
      <c r="E78">
        <v>99</v>
      </c>
      <c r="F78">
        <v>1</v>
      </c>
      <c r="G78">
        <v>1</v>
      </c>
      <c r="H78">
        <v>0</v>
      </c>
      <c r="I78">
        <v>0</v>
      </c>
      <c r="J78">
        <v>0</v>
      </c>
      <c r="K78">
        <v>3</v>
      </c>
      <c r="L78">
        <v>0</v>
      </c>
      <c r="M78">
        <v>1</v>
      </c>
      <c r="N78">
        <v>99</v>
      </c>
      <c r="O78">
        <v>99</v>
      </c>
      <c r="P78">
        <v>99</v>
      </c>
      <c r="Q78">
        <v>99</v>
      </c>
    </row>
    <row r="79" spans="1:17" ht="12.75">
      <c r="A79" s="23" t="s">
        <v>34</v>
      </c>
      <c r="B79">
        <v>99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99</v>
      </c>
      <c r="Q79">
        <v>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2015-06-03T21:04:51Z</dcterms:created>
  <dcterms:modified xsi:type="dcterms:W3CDTF">2015-06-09T20:17:54Z</dcterms:modified>
  <cp:category/>
  <cp:version/>
  <cp:contentType/>
  <cp:contentStatus/>
</cp:coreProperties>
</file>